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worksheets/sheet13.xml" ContentType="application/vnd.openxmlformats-officedocument.spreadsheetml.worksheet+xml"/>
  <Override PartName="/xl/chartsheets/sheet2.xml" ContentType="application/vnd.openxmlformats-officedocument.spreadsheetml.chartsheet+xml"/>
  <Override PartName="/xl/worksheets/sheet14.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Warren Desk 17\Documents\"/>
    </mc:Choice>
  </mc:AlternateContent>
  <xr:revisionPtr revIDLastSave="0" documentId="13_ncr:1_{76697B74-DC31-49EA-929A-A6353D320CDB}" xr6:coauthVersionLast="44" xr6:coauthVersionMax="44" xr10:uidLastSave="{00000000-0000-0000-0000-000000000000}"/>
  <bookViews>
    <workbookView xWindow="-120" yWindow="-120" windowWidth="29040" windowHeight="15840" activeTab="2" xr2:uid="{7E87025A-340A-40A9-B4E9-A49BAA7ECF14}"/>
  </bookViews>
  <sheets>
    <sheet name="Table of Contents" sheetId="24" r:id="rId1"/>
    <sheet name="Instructions" sheetId="3" r:id="rId2"/>
    <sheet name="Tax Calculator Main Sheet" sheetId="2" r:id="rId3"/>
    <sheet name="Income Tx Dist by AGI" sheetId="17" r:id="rId4"/>
    <sheet name="Income Tx Dist by Percentile" sheetId="22" r:id="rId5"/>
    <sheet name="Income Tx Dist by Age" sheetId="28" r:id="rId6"/>
    <sheet name="Payroll by Employer Size" sheetId="23" r:id="rId7"/>
    <sheet name="M23(2005)" sheetId="6" r:id="rId8"/>
    <sheet name="M23(2009)" sheetId="18" r:id="rId9"/>
    <sheet name="OHCTF (2009)" sheetId="19" r:id="rId10"/>
    <sheet name="Friedman(2019)" sheetId="20" r:id="rId11"/>
    <sheet name="RAND(2020)" sheetId="21" r:id="rId12"/>
    <sheet name="Rqd Revenue Estimates" sheetId="12" r:id="rId13"/>
    <sheet name="Rqd Rev Est" sheetId="25" r:id="rId14"/>
    <sheet name="Payroll Estimates" sheetId="13" r:id="rId15"/>
    <sheet name="Payroll Est" sheetId="26" r:id="rId16"/>
    <sheet name="AGI Estimates" sheetId="14" r:id="rId17"/>
    <sheet name="AGI-2" sheetId="15" r:id="rId18"/>
    <sheet name="AGI Est" sheetId="27" r:id="rId19"/>
    <sheet name="Sheet7" sheetId="11" r:id="rId20"/>
  </sheets>
  <definedNames>
    <definedName name="_xlnm.Print_Area" localSheetId="10">'Friedman(2019)'!$A$1:$Q$26</definedName>
    <definedName name="_xlnm.Print_Area" localSheetId="5">'Income Tx Dist by Age'!$A$1:$Q$26</definedName>
    <definedName name="_xlnm.Print_Area" localSheetId="3">'Income Tx Dist by AGI'!$A$1:$Q$26</definedName>
    <definedName name="_xlnm.Print_Area" localSheetId="4">'Income Tx Dist by Percentile'!$A$1:$Q$26</definedName>
    <definedName name="_xlnm.Print_Area" localSheetId="7">'M23(2005)'!$A$1:$Q$26</definedName>
    <definedName name="_xlnm.Print_Area" localSheetId="8">'M23(2009)'!$A$1:$Q$26</definedName>
    <definedName name="_xlnm.Print_Area" localSheetId="9">'OHCTF (2009)'!$A$1:$Q$26</definedName>
    <definedName name="_xlnm.Print_Area" localSheetId="6">'Payroll by Employer Size'!$A$1:$Q$26</definedName>
    <definedName name="_xlnm.Print_Area" localSheetId="11">'RAND(2020)'!$A$1:$Q$26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76" i="28" l="1"/>
  <c r="U75" i="28"/>
  <c r="T75" i="28"/>
  <c r="S75" i="28"/>
  <c r="R75" i="28"/>
  <c r="Q75" i="28"/>
  <c r="P75" i="28"/>
  <c r="O75" i="28"/>
  <c r="N75" i="28"/>
  <c r="M75" i="28"/>
  <c r="L75" i="28"/>
  <c r="K75" i="28"/>
  <c r="J75" i="28"/>
  <c r="I75" i="28"/>
  <c r="H75" i="28"/>
  <c r="G75" i="28"/>
  <c r="F75" i="28"/>
  <c r="E75" i="28"/>
  <c r="D75" i="28"/>
  <c r="C75" i="28"/>
  <c r="B75" i="28"/>
  <c r="A75" i="28"/>
  <c r="U72" i="28"/>
  <c r="T72" i="28"/>
  <c r="S72" i="28"/>
  <c r="R72" i="28"/>
  <c r="Q72" i="28"/>
  <c r="P72" i="28"/>
  <c r="O72" i="28"/>
  <c r="N72" i="28"/>
  <c r="M72" i="28"/>
  <c r="L72" i="28"/>
  <c r="K72" i="28"/>
  <c r="J72" i="28"/>
  <c r="I72" i="28"/>
  <c r="H72" i="28"/>
  <c r="G72" i="28"/>
  <c r="F72" i="28"/>
  <c r="E72" i="28"/>
  <c r="D72" i="28"/>
  <c r="C72" i="28"/>
  <c r="B72" i="28"/>
  <c r="U71" i="28"/>
  <c r="T71" i="28"/>
  <c r="S71" i="28"/>
  <c r="R71" i="28"/>
  <c r="Q71" i="28"/>
  <c r="P71" i="28"/>
  <c r="O71" i="28"/>
  <c r="N71" i="28"/>
  <c r="M71" i="28"/>
  <c r="L71" i="28"/>
  <c r="K71" i="28"/>
  <c r="J71" i="28"/>
  <c r="I71" i="28"/>
  <c r="H71" i="28"/>
  <c r="G71" i="28"/>
  <c r="F71" i="28"/>
  <c r="E71" i="28"/>
  <c r="D71" i="28"/>
  <c r="C71" i="28"/>
  <c r="B71" i="28"/>
  <c r="U69" i="28"/>
  <c r="T69" i="28"/>
  <c r="S69" i="28"/>
  <c r="R69" i="28"/>
  <c r="Q69" i="28"/>
  <c r="P69" i="28"/>
  <c r="O69" i="28"/>
  <c r="N69" i="28"/>
  <c r="M69" i="28"/>
  <c r="L69" i="28"/>
  <c r="K69" i="28"/>
  <c r="J69" i="28"/>
  <c r="I69" i="28"/>
  <c r="H69" i="28"/>
  <c r="G69" i="28"/>
  <c r="F69" i="28"/>
  <c r="E69" i="28"/>
  <c r="D69" i="28"/>
  <c r="C69" i="28"/>
  <c r="B69" i="28"/>
  <c r="C62" i="28"/>
  <c r="E62" i="28" s="1"/>
  <c r="A62" i="28"/>
  <c r="C61" i="28"/>
  <c r="E61" i="28" s="1"/>
  <c r="A61" i="28"/>
  <c r="E60" i="28"/>
  <c r="C60" i="28"/>
  <c r="D60" i="28" s="1"/>
  <c r="A60" i="28"/>
  <c r="C59" i="28"/>
  <c r="E59" i="28" s="1"/>
  <c r="A59" i="28"/>
  <c r="C58" i="28"/>
  <c r="A58" i="28"/>
  <c r="C57" i="28"/>
  <c r="A57" i="28"/>
  <c r="C56" i="28"/>
  <c r="E56" i="28" s="1"/>
  <c r="A56" i="28"/>
  <c r="C55" i="28"/>
  <c r="D55" i="28" s="1"/>
  <c r="A55" i="28"/>
  <c r="C54" i="28"/>
  <c r="E54" i="28" s="1"/>
  <c r="A54" i="28"/>
  <c r="C53" i="28"/>
  <c r="E53" i="28" s="1"/>
  <c r="A53" i="28"/>
  <c r="C52" i="28"/>
  <c r="D52" i="28" s="1"/>
  <c r="A52" i="28"/>
  <c r="C51" i="28"/>
  <c r="E51" i="28" s="1"/>
  <c r="A51" i="28"/>
  <c r="C50" i="28"/>
  <c r="A50" i="28"/>
  <c r="C49" i="28"/>
  <c r="A49" i="28"/>
  <c r="C48" i="28"/>
  <c r="E48" i="28" s="1"/>
  <c r="A48" i="28"/>
  <c r="C47" i="28"/>
  <c r="D47" i="28" s="1"/>
  <c r="A47" i="28"/>
  <c r="C46" i="28"/>
  <c r="E46" i="28" s="1"/>
  <c r="A46" i="28"/>
  <c r="C45" i="28"/>
  <c r="E45" i="28" s="1"/>
  <c r="A45" i="28"/>
  <c r="C44" i="28"/>
  <c r="D44" i="28" s="1"/>
  <c r="A44" i="28"/>
  <c r="C43" i="28"/>
  <c r="E43" i="28" s="1"/>
  <c r="I43" i="28" s="1"/>
  <c r="B19" i="28" s="1"/>
  <c r="B76" i="28" s="1"/>
  <c r="A43" i="28"/>
  <c r="I26" i="28"/>
  <c r="U22" i="28"/>
  <c r="T22" i="28"/>
  <c r="S22" i="28"/>
  <c r="R22" i="28"/>
  <c r="Q22" i="28"/>
  <c r="P22" i="28"/>
  <c r="O22" i="28"/>
  <c r="N22" i="28"/>
  <c r="M22" i="28"/>
  <c r="L22" i="28"/>
  <c r="K22" i="28"/>
  <c r="J22" i="28"/>
  <c r="I22" i="28"/>
  <c r="H22" i="28"/>
  <c r="G22" i="28"/>
  <c r="F22" i="28"/>
  <c r="E22" i="28"/>
  <c r="D22" i="28"/>
  <c r="C22" i="28"/>
  <c r="B22" i="28"/>
  <c r="D62" i="28" l="1"/>
  <c r="F62" i="28" s="1"/>
  <c r="D56" i="28"/>
  <c r="D59" i="28"/>
  <c r="E55" i="28"/>
  <c r="F55" i="28" s="1"/>
  <c r="E44" i="28"/>
  <c r="E47" i="28"/>
  <c r="F47" i="28" s="1"/>
  <c r="E52" i="28"/>
  <c r="F52" i="28" s="1"/>
  <c r="D43" i="28"/>
  <c r="F43" i="28" s="1"/>
  <c r="D51" i="28"/>
  <c r="F51" i="28" s="1"/>
  <c r="F56" i="28"/>
  <c r="F59" i="28"/>
  <c r="D48" i="28"/>
  <c r="F48" i="28" s="1"/>
  <c r="F46" i="28"/>
  <c r="F44" i="28"/>
  <c r="D50" i="28"/>
  <c r="D58" i="28"/>
  <c r="F60" i="28"/>
  <c r="I62" i="28"/>
  <c r="U19" i="28" s="1"/>
  <c r="U76" i="28" s="1"/>
  <c r="D49" i="28"/>
  <c r="E50" i="28"/>
  <c r="D57" i="28"/>
  <c r="E58" i="28"/>
  <c r="E49" i="28"/>
  <c r="E57" i="28"/>
  <c r="D46" i="28"/>
  <c r="D54" i="28"/>
  <c r="F54" i="28" s="1"/>
  <c r="D45" i="28"/>
  <c r="F45" i="28" s="1"/>
  <c r="D53" i="28"/>
  <c r="F53" i="28" s="1"/>
  <c r="D61" i="28"/>
  <c r="F61" i="28" s="1"/>
  <c r="I26" i="2"/>
  <c r="A76" i="2"/>
  <c r="U75" i="2"/>
  <c r="T75" i="2"/>
  <c r="S75" i="2"/>
  <c r="R75" i="2"/>
  <c r="Q75" i="2"/>
  <c r="P75" i="2"/>
  <c r="O75" i="2"/>
  <c r="N75" i="2"/>
  <c r="M75" i="2"/>
  <c r="L75" i="2"/>
  <c r="K75" i="2"/>
  <c r="D75" i="2"/>
  <c r="B75" i="2"/>
  <c r="A75" i="2"/>
  <c r="F58" i="28" l="1"/>
  <c r="F50" i="28"/>
  <c r="D64" i="28"/>
  <c r="E64" i="28"/>
  <c r="F57" i="28"/>
  <c r="F49" i="28"/>
  <c r="A50" i="23"/>
  <c r="H69" i="23"/>
  <c r="G69" i="23"/>
  <c r="F69" i="23"/>
  <c r="A76" i="23"/>
  <c r="U75" i="23"/>
  <c r="T75" i="23"/>
  <c r="S75" i="23"/>
  <c r="R75" i="23"/>
  <c r="Q75" i="23"/>
  <c r="P75" i="23"/>
  <c r="O75" i="23"/>
  <c r="N75" i="23"/>
  <c r="M75" i="23"/>
  <c r="L75" i="23"/>
  <c r="K75" i="23"/>
  <c r="J75" i="23"/>
  <c r="I75" i="23"/>
  <c r="H75" i="23"/>
  <c r="G75" i="23"/>
  <c r="F75" i="23"/>
  <c r="E75" i="23"/>
  <c r="D75" i="23"/>
  <c r="C75" i="23"/>
  <c r="B75" i="23"/>
  <c r="A75" i="23"/>
  <c r="U72" i="23"/>
  <c r="T72" i="23"/>
  <c r="S72" i="23"/>
  <c r="R72" i="23"/>
  <c r="Q72" i="23"/>
  <c r="P72" i="23"/>
  <c r="O72" i="23"/>
  <c r="N72" i="23"/>
  <c r="M72" i="23"/>
  <c r="L72" i="23"/>
  <c r="K72" i="23"/>
  <c r="J72" i="23"/>
  <c r="I72" i="23"/>
  <c r="H72" i="23"/>
  <c r="G72" i="23"/>
  <c r="F72" i="23"/>
  <c r="E72" i="23"/>
  <c r="D72" i="23"/>
  <c r="C72" i="23"/>
  <c r="B72" i="23"/>
  <c r="U71" i="23"/>
  <c r="T71" i="23"/>
  <c r="S71" i="23"/>
  <c r="R71" i="23"/>
  <c r="Q71" i="23"/>
  <c r="P71" i="23"/>
  <c r="O71" i="23"/>
  <c r="N71" i="23"/>
  <c r="M71" i="23"/>
  <c r="L71" i="23"/>
  <c r="K71" i="23"/>
  <c r="J71" i="23"/>
  <c r="I71" i="23"/>
  <c r="H71" i="23"/>
  <c r="G71" i="23"/>
  <c r="F71" i="23"/>
  <c r="E71" i="23"/>
  <c r="D71" i="23"/>
  <c r="C71" i="23"/>
  <c r="B71" i="23"/>
  <c r="U69" i="23"/>
  <c r="T69" i="23"/>
  <c r="S69" i="23"/>
  <c r="R69" i="23"/>
  <c r="Q69" i="23"/>
  <c r="P69" i="23"/>
  <c r="O69" i="23"/>
  <c r="N69" i="23"/>
  <c r="M69" i="23"/>
  <c r="L69" i="23"/>
  <c r="K69" i="23"/>
  <c r="J69" i="23"/>
  <c r="I69" i="23"/>
  <c r="E69" i="23"/>
  <c r="D69" i="23"/>
  <c r="C69" i="23"/>
  <c r="B69" i="23"/>
  <c r="C62" i="23"/>
  <c r="D62" i="23" s="1"/>
  <c r="A62" i="23"/>
  <c r="C61" i="23"/>
  <c r="E61" i="23" s="1"/>
  <c r="A61" i="23"/>
  <c r="C60" i="23"/>
  <c r="D60" i="23" s="1"/>
  <c r="A60" i="23"/>
  <c r="D59" i="23"/>
  <c r="C59" i="23"/>
  <c r="E59" i="23" s="1"/>
  <c r="I59" i="23" s="1"/>
  <c r="R19" i="23" s="1"/>
  <c r="R76" i="23" s="1"/>
  <c r="A59" i="23"/>
  <c r="C58" i="23"/>
  <c r="E58" i="23" s="1"/>
  <c r="A58" i="23"/>
  <c r="C57" i="23"/>
  <c r="D57" i="23" s="1"/>
  <c r="A57" i="23"/>
  <c r="C56" i="23"/>
  <c r="D56" i="23" s="1"/>
  <c r="A56" i="23"/>
  <c r="C55" i="23"/>
  <c r="E55" i="23" s="1"/>
  <c r="A55" i="23"/>
  <c r="D54" i="23"/>
  <c r="C54" i="23"/>
  <c r="E54" i="23" s="1"/>
  <c r="F54" i="23" s="1"/>
  <c r="A54" i="23"/>
  <c r="C53" i="23"/>
  <c r="E53" i="23" s="1"/>
  <c r="A53" i="23"/>
  <c r="C52" i="23"/>
  <c r="D52" i="23" s="1"/>
  <c r="A52" i="23"/>
  <c r="C51" i="23"/>
  <c r="E51" i="23" s="1"/>
  <c r="A51" i="23"/>
  <c r="C50" i="23"/>
  <c r="E50" i="23" s="1"/>
  <c r="C49" i="23"/>
  <c r="D49" i="23" s="1"/>
  <c r="A49" i="23"/>
  <c r="D48" i="23"/>
  <c r="C48" i="23"/>
  <c r="A48" i="23"/>
  <c r="C47" i="23"/>
  <c r="E47" i="23" s="1"/>
  <c r="D46" i="23"/>
  <c r="C46" i="23"/>
  <c r="E46" i="23" s="1"/>
  <c r="A46" i="23"/>
  <c r="C45" i="23"/>
  <c r="E45" i="23" s="1"/>
  <c r="A45" i="23"/>
  <c r="C44" i="23"/>
  <c r="D44" i="23" s="1"/>
  <c r="A44" i="23"/>
  <c r="D43" i="23"/>
  <c r="C43" i="23"/>
  <c r="E43" i="23" s="1"/>
  <c r="A43" i="23"/>
  <c r="I26" i="23"/>
  <c r="U22" i="23"/>
  <c r="T22" i="23"/>
  <c r="S22" i="23"/>
  <c r="R22" i="23"/>
  <c r="Q22" i="23"/>
  <c r="P22" i="23"/>
  <c r="O22" i="23"/>
  <c r="N22" i="23"/>
  <c r="M22" i="23"/>
  <c r="L22" i="23"/>
  <c r="K22" i="23"/>
  <c r="J22" i="23"/>
  <c r="I22" i="23"/>
  <c r="H22" i="23"/>
  <c r="G22" i="23"/>
  <c r="F22" i="23"/>
  <c r="E22" i="23"/>
  <c r="D22" i="23"/>
  <c r="C22" i="23"/>
  <c r="B22" i="23"/>
  <c r="E57" i="23" l="1"/>
  <c r="I57" i="23" s="1"/>
  <c r="P19" i="23" s="1"/>
  <c r="P76" i="23" s="1"/>
  <c r="E49" i="23"/>
  <c r="E62" i="23"/>
  <c r="F62" i="23" s="1"/>
  <c r="F64" i="28"/>
  <c r="D51" i="23"/>
  <c r="F51" i="23" s="1"/>
  <c r="F46" i="23"/>
  <c r="A47" i="23"/>
  <c r="I58" i="23"/>
  <c r="Q19" i="23" s="1"/>
  <c r="Q76" i="23" s="1"/>
  <c r="E44" i="23"/>
  <c r="E52" i="23"/>
  <c r="I55" i="23"/>
  <c r="N19" i="23" s="1"/>
  <c r="N76" i="23" s="1"/>
  <c r="E60" i="23"/>
  <c r="D50" i="23"/>
  <c r="F50" i="23" s="1"/>
  <c r="I54" i="23"/>
  <c r="M19" i="23" s="1"/>
  <c r="M76" i="23" s="1"/>
  <c r="D58" i="23"/>
  <c r="F58" i="23" s="1"/>
  <c r="F43" i="23"/>
  <c r="I53" i="23"/>
  <c r="L19" i="23" s="1"/>
  <c r="L76" i="23" s="1"/>
  <c r="F59" i="23"/>
  <c r="I61" i="23"/>
  <c r="T19" i="23" s="1"/>
  <c r="T76" i="23" s="1"/>
  <c r="D47" i="23"/>
  <c r="F47" i="23" s="1"/>
  <c r="E48" i="23"/>
  <c r="F48" i="23" s="1"/>
  <c r="F49" i="23"/>
  <c r="D55" i="23"/>
  <c r="F55" i="23" s="1"/>
  <c r="E56" i="23"/>
  <c r="F56" i="23" s="1"/>
  <c r="F57" i="23"/>
  <c r="D45" i="23"/>
  <c r="D53" i="23"/>
  <c r="F53" i="23" s="1"/>
  <c r="D61" i="23"/>
  <c r="F61" i="23" s="1"/>
  <c r="D64" i="23" l="1"/>
  <c r="I62" i="23"/>
  <c r="U19" i="23" s="1"/>
  <c r="U76" i="23" s="1"/>
  <c r="I60" i="23"/>
  <c r="S19" i="23" s="1"/>
  <c r="S76" i="23" s="1"/>
  <c r="F60" i="23"/>
  <c r="F45" i="23"/>
  <c r="I56" i="23"/>
  <c r="O19" i="23" s="1"/>
  <c r="O76" i="23" s="1"/>
  <c r="F52" i="23"/>
  <c r="F44" i="23"/>
  <c r="E64" i="23"/>
  <c r="F64" i="23" l="1"/>
  <c r="A76" i="22"/>
  <c r="U75" i="22"/>
  <c r="T75" i="22"/>
  <c r="S75" i="22"/>
  <c r="R75" i="22"/>
  <c r="Q75" i="22"/>
  <c r="P75" i="22"/>
  <c r="O75" i="22"/>
  <c r="N75" i="22"/>
  <c r="M75" i="22"/>
  <c r="L75" i="22"/>
  <c r="K75" i="22"/>
  <c r="J75" i="22"/>
  <c r="I75" i="22"/>
  <c r="H75" i="22"/>
  <c r="G75" i="22"/>
  <c r="F75" i="22"/>
  <c r="E75" i="22"/>
  <c r="D75" i="22"/>
  <c r="C75" i="22"/>
  <c r="B75" i="22"/>
  <c r="A75" i="22"/>
  <c r="U72" i="22"/>
  <c r="T72" i="22"/>
  <c r="S72" i="22"/>
  <c r="R72" i="22"/>
  <c r="Q72" i="22"/>
  <c r="P72" i="22"/>
  <c r="O72" i="22"/>
  <c r="N72" i="22"/>
  <c r="M72" i="22"/>
  <c r="L72" i="22"/>
  <c r="K72" i="22"/>
  <c r="J72" i="22"/>
  <c r="I72" i="22"/>
  <c r="H72" i="22"/>
  <c r="G72" i="22"/>
  <c r="F72" i="22"/>
  <c r="E72" i="22"/>
  <c r="D72" i="22"/>
  <c r="C72" i="22"/>
  <c r="B72" i="22"/>
  <c r="U71" i="22"/>
  <c r="T71" i="22"/>
  <c r="S71" i="22"/>
  <c r="R71" i="22"/>
  <c r="Q71" i="22"/>
  <c r="P71" i="22"/>
  <c r="O71" i="22"/>
  <c r="N71" i="22"/>
  <c r="M71" i="22"/>
  <c r="L71" i="22"/>
  <c r="K71" i="22"/>
  <c r="J71" i="22"/>
  <c r="I71" i="22"/>
  <c r="H71" i="22"/>
  <c r="G71" i="22"/>
  <c r="F71" i="22"/>
  <c r="E71" i="22"/>
  <c r="D71" i="22"/>
  <c r="C71" i="22"/>
  <c r="B71" i="22"/>
  <c r="U69" i="22"/>
  <c r="T69" i="22"/>
  <c r="S69" i="22"/>
  <c r="R69" i="22"/>
  <c r="Q69" i="22"/>
  <c r="P69" i="22"/>
  <c r="O69" i="22"/>
  <c r="N69" i="22"/>
  <c r="M69" i="22"/>
  <c r="L69" i="22"/>
  <c r="K69" i="22"/>
  <c r="J69" i="22"/>
  <c r="I69" i="22"/>
  <c r="H69" i="22"/>
  <c r="G69" i="22"/>
  <c r="F69" i="22"/>
  <c r="E69" i="22"/>
  <c r="D69" i="22"/>
  <c r="C69" i="22"/>
  <c r="B69" i="22"/>
  <c r="C62" i="22"/>
  <c r="E62" i="22" s="1"/>
  <c r="A62" i="22"/>
  <c r="C61" i="22"/>
  <c r="D61" i="22" s="1"/>
  <c r="A61" i="22"/>
  <c r="C60" i="22"/>
  <c r="D60" i="22" s="1"/>
  <c r="A60" i="22"/>
  <c r="C59" i="22"/>
  <c r="A59" i="22"/>
  <c r="C58" i="22"/>
  <c r="E58" i="22" s="1"/>
  <c r="A58" i="22"/>
  <c r="C57" i="22"/>
  <c r="E57" i="22" s="1"/>
  <c r="A57" i="22"/>
  <c r="C56" i="22"/>
  <c r="D56" i="22" s="1"/>
  <c r="A56" i="22"/>
  <c r="C55" i="22"/>
  <c r="E55" i="22" s="1"/>
  <c r="A55" i="22"/>
  <c r="C54" i="22"/>
  <c r="E54" i="22" s="1"/>
  <c r="A54" i="22"/>
  <c r="C53" i="22"/>
  <c r="D53" i="22" s="1"/>
  <c r="A53" i="22"/>
  <c r="C52" i="22"/>
  <c r="D52" i="22" s="1"/>
  <c r="A52" i="22"/>
  <c r="C51" i="22"/>
  <c r="A51" i="22"/>
  <c r="C50" i="22"/>
  <c r="E50" i="22" s="1"/>
  <c r="A50" i="22"/>
  <c r="C49" i="22"/>
  <c r="E49" i="22" s="1"/>
  <c r="A49" i="22"/>
  <c r="C48" i="22"/>
  <c r="D48" i="22" s="1"/>
  <c r="A48" i="22"/>
  <c r="C47" i="22"/>
  <c r="E47" i="22" s="1"/>
  <c r="A47" i="22"/>
  <c r="C46" i="22"/>
  <c r="E46" i="22" s="1"/>
  <c r="A46" i="22"/>
  <c r="C45" i="22"/>
  <c r="D45" i="22" s="1"/>
  <c r="A45" i="22"/>
  <c r="C44" i="22"/>
  <c r="D44" i="22" s="1"/>
  <c r="A44" i="22"/>
  <c r="C43" i="22"/>
  <c r="A43" i="22"/>
  <c r="I26" i="22"/>
  <c r="U22" i="22"/>
  <c r="T22" i="22"/>
  <c r="S22" i="22"/>
  <c r="R22" i="22"/>
  <c r="Q22" i="22"/>
  <c r="P22" i="22"/>
  <c r="O22" i="22"/>
  <c r="N22" i="22"/>
  <c r="M22" i="22"/>
  <c r="L22" i="22"/>
  <c r="K22" i="22"/>
  <c r="J22" i="22"/>
  <c r="I22" i="22"/>
  <c r="H22" i="22"/>
  <c r="G22" i="22"/>
  <c r="F22" i="22"/>
  <c r="E22" i="22"/>
  <c r="D22" i="22"/>
  <c r="C22" i="22"/>
  <c r="B22" i="22"/>
  <c r="E45" i="22" l="1"/>
  <c r="F45" i="22" s="1"/>
  <c r="E53" i="22"/>
  <c r="D55" i="22"/>
  <c r="F55" i="22" s="1"/>
  <c r="D46" i="22"/>
  <c r="F46" i="22" s="1"/>
  <c r="I62" i="22"/>
  <c r="U19" i="22" s="1"/>
  <c r="U76" i="22" s="1"/>
  <c r="D50" i="22"/>
  <c r="D62" i="22"/>
  <c r="F62" i="22" s="1"/>
  <c r="E61" i="22"/>
  <c r="F61" i="22" s="1"/>
  <c r="F53" i="22"/>
  <c r="E56" i="22"/>
  <c r="F56" i="22" s="1"/>
  <c r="D54" i="22"/>
  <c r="F54" i="22" s="1"/>
  <c r="E48" i="22"/>
  <c r="F48" i="22" s="1"/>
  <c r="D47" i="22"/>
  <c r="F47" i="22" s="1"/>
  <c r="F50" i="22"/>
  <c r="D43" i="22"/>
  <c r="E44" i="22"/>
  <c r="F44" i="22" s="1"/>
  <c r="D51" i="22"/>
  <c r="E52" i="22"/>
  <c r="F52" i="22" s="1"/>
  <c r="D59" i="22"/>
  <c r="E60" i="22"/>
  <c r="F60" i="22" s="1"/>
  <c r="E43" i="22"/>
  <c r="E51" i="22"/>
  <c r="D58" i="22"/>
  <c r="F58" i="22" s="1"/>
  <c r="E59" i="22"/>
  <c r="D49" i="22"/>
  <c r="F49" i="22" s="1"/>
  <c r="D57" i="22"/>
  <c r="F57" i="22" s="1"/>
  <c r="F59" i="22" l="1"/>
  <c r="D64" i="22"/>
  <c r="F51" i="22"/>
  <c r="E64" i="22"/>
  <c r="F43" i="22"/>
  <c r="F64" i="22" l="1"/>
  <c r="A76" i="21"/>
  <c r="U75" i="21"/>
  <c r="T75" i="21"/>
  <c r="S75" i="21"/>
  <c r="R75" i="21"/>
  <c r="Q75" i="21"/>
  <c r="P75" i="21"/>
  <c r="O75" i="21"/>
  <c r="N75" i="21"/>
  <c r="M75" i="21"/>
  <c r="L75" i="21"/>
  <c r="K75" i="21"/>
  <c r="J75" i="21"/>
  <c r="I75" i="21"/>
  <c r="H75" i="21"/>
  <c r="G75" i="21"/>
  <c r="F75" i="21"/>
  <c r="E75" i="21"/>
  <c r="D75" i="21"/>
  <c r="C75" i="21"/>
  <c r="B75" i="21"/>
  <c r="A75" i="21"/>
  <c r="U72" i="21"/>
  <c r="T72" i="21"/>
  <c r="S72" i="21"/>
  <c r="R72" i="21"/>
  <c r="Q72" i="21"/>
  <c r="P72" i="21"/>
  <c r="O72" i="21"/>
  <c r="N72" i="21"/>
  <c r="M72" i="21"/>
  <c r="L72" i="21"/>
  <c r="K72" i="21"/>
  <c r="J72" i="21"/>
  <c r="I72" i="21"/>
  <c r="H72" i="21"/>
  <c r="G72" i="21"/>
  <c r="F72" i="21"/>
  <c r="E72" i="21"/>
  <c r="D72" i="21"/>
  <c r="C72" i="21"/>
  <c r="B72" i="21"/>
  <c r="U71" i="21"/>
  <c r="T71" i="21"/>
  <c r="S71" i="21"/>
  <c r="R71" i="21"/>
  <c r="Q71" i="21"/>
  <c r="P71" i="21"/>
  <c r="O71" i="21"/>
  <c r="N71" i="21"/>
  <c r="M71" i="21"/>
  <c r="L71" i="21"/>
  <c r="K71" i="21"/>
  <c r="J71" i="21"/>
  <c r="I71" i="21"/>
  <c r="H71" i="21"/>
  <c r="G71" i="21"/>
  <c r="F71" i="21"/>
  <c r="E71" i="21"/>
  <c r="D71" i="21"/>
  <c r="C71" i="21"/>
  <c r="B71" i="21"/>
  <c r="U69" i="21"/>
  <c r="T69" i="21"/>
  <c r="S69" i="21"/>
  <c r="R69" i="21"/>
  <c r="Q69" i="21"/>
  <c r="P69" i="21"/>
  <c r="O69" i="21"/>
  <c r="N69" i="21"/>
  <c r="M69" i="21"/>
  <c r="L69" i="21"/>
  <c r="K69" i="21"/>
  <c r="J69" i="21"/>
  <c r="I69" i="21"/>
  <c r="H69" i="21"/>
  <c r="G69" i="21"/>
  <c r="F69" i="21"/>
  <c r="E69" i="21"/>
  <c r="D69" i="21"/>
  <c r="C69" i="21"/>
  <c r="B69" i="21"/>
  <c r="J64" i="21"/>
  <c r="C62" i="21"/>
  <c r="E62" i="21" s="1"/>
  <c r="I62" i="21" s="1"/>
  <c r="U19" i="21" s="1"/>
  <c r="U76" i="21" s="1"/>
  <c r="A62" i="21"/>
  <c r="E61" i="21"/>
  <c r="I61" i="21" s="1"/>
  <c r="T19" i="21" s="1"/>
  <c r="T76" i="21" s="1"/>
  <c r="D61" i="21"/>
  <c r="C61" i="21"/>
  <c r="A61" i="21"/>
  <c r="C60" i="21"/>
  <c r="D60" i="21" s="1"/>
  <c r="A60" i="21"/>
  <c r="C59" i="21"/>
  <c r="A59" i="21"/>
  <c r="C58" i="21"/>
  <c r="E58" i="21" s="1"/>
  <c r="I58" i="21" s="1"/>
  <c r="Q19" i="21" s="1"/>
  <c r="Q76" i="21" s="1"/>
  <c r="A58" i="21"/>
  <c r="C57" i="21"/>
  <c r="E57" i="21" s="1"/>
  <c r="A57" i="21"/>
  <c r="C56" i="21"/>
  <c r="E56" i="21" s="1"/>
  <c r="A56" i="21"/>
  <c r="D55" i="21"/>
  <c r="C55" i="21"/>
  <c r="A55" i="21"/>
  <c r="E54" i="21"/>
  <c r="I54" i="21" s="1"/>
  <c r="M19" i="21" s="1"/>
  <c r="M76" i="21" s="1"/>
  <c r="C54" i="21"/>
  <c r="D54" i="21" s="1"/>
  <c r="A54" i="21"/>
  <c r="C53" i="21"/>
  <c r="E53" i="21" s="1"/>
  <c r="I53" i="21" s="1"/>
  <c r="L19" i="21" s="1"/>
  <c r="L76" i="21" s="1"/>
  <c r="A53" i="21"/>
  <c r="C52" i="21"/>
  <c r="D52" i="21" s="1"/>
  <c r="A52" i="21"/>
  <c r="C51" i="21"/>
  <c r="A51" i="21"/>
  <c r="C50" i="21"/>
  <c r="E50" i="21" s="1"/>
  <c r="I50" i="21" s="1"/>
  <c r="I19" i="21" s="1"/>
  <c r="I76" i="21" s="1"/>
  <c r="A50" i="21"/>
  <c r="D49" i="21"/>
  <c r="C49" i="21"/>
  <c r="E49" i="21" s="1"/>
  <c r="A49" i="21"/>
  <c r="C48" i="21"/>
  <c r="E48" i="21" s="1"/>
  <c r="A48" i="21"/>
  <c r="C47" i="21"/>
  <c r="E47" i="21" s="1"/>
  <c r="A47" i="21"/>
  <c r="C46" i="21"/>
  <c r="E46" i="21" s="1"/>
  <c r="I46" i="21" s="1"/>
  <c r="E19" i="21" s="1"/>
  <c r="E76" i="21" s="1"/>
  <c r="A46" i="21"/>
  <c r="C45" i="21"/>
  <c r="E45" i="21" s="1"/>
  <c r="A45" i="21"/>
  <c r="C44" i="21"/>
  <c r="D44" i="21" s="1"/>
  <c r="A44" i="21"/>
  <c r="C43" i="21"/>
  <c r="A43" i="21"/>
  <c r="I26" i="21"/>
  <c r="U22" i="21"/>
  <c r="T22" i="21"/>
  <c r="S22" i="21"/>
  <c r="R22" i="21"/>
  <c r="Q22" i="21"/>
  <c r="P22" i="21"/>
  <c r="O22" i="21"/>
  <c r="N22" i="21"/>
  <c r="M22" i="21"/>
  <c r="L22" i="21"/>
  <c r="K22" i="21"/>
  <c r="J22" i="21"/>
  <c r="I22" i="21"/>
  <c r="H22" i="21"/>
  <c r="G22" i="21"/>
  <c r="F22" i="21"/>
  <c r="E22" i="21"/>
  <c r="D22" i="21"/>
  <c r="C22" i="21"/>
  <c r="B22" i="21"/>
  <c r="A76" i="20"/>
  <c r="U75" i="20"/>
  <c r="T75" i="20"/>
  <c r="S75" i="20"/>
  <c r="R75" i="20"/>
  <c r="Q75" i="20"/>
  <c r="P75" i="20"/>
  <c r="O75" i="20"/>
  <c r="N75" i="20"/>
  <c r="M75" i="20"/>
  <c r="L75" i="20"/>
  <c r="K75" i="20"/>
  <c r="J75" i="20"/>
  <c r="I75" i="20"/>
  <c r="H75" i="20"/>
  <c r="G75" i="20"/>
  <c r="F75" i="20"/>
  <c r="E75" i="20"/>
  <c r="D75" i="20"/>
  <c r="C75" i="20"/>
  <c r="B75" i="20"/>
  <c r="A75" i="20"/>
  <c r="U72" i="20"/>
  <c r="T72" i="20"/>
  <c r="S72" i="20"/>
  <c r="R72" i="20"/>
  <c r="Q72" i="20"/>
  <c r="P72" i="20"/>
  <c r="O72" i="20"/>
  <c r="N72" i="20"/>
  <c r="M72" i="20"/>
  <c r="L72" i="20"/>
  <c r="K72" i="20"/>
  <c r="J72" i="20"/>
  <c r="I72" i="20"/>
  <c r="H72" i="20"/>
  <c r="G72" i="20"/>
  <c r="F72" i="20"/>
  <c r="E72" i="20"/>
  <c r="D72" i="20"/>
  <c r="C72" i="20"/>
  <c r="B72" i="20"/>
  <c r="U71" i="20"/>
  <c r="T71" i="20"/>
  <c r="S71" i="20"/>
  <c r="R71" i="20"/>
  <c r="Q71" i="20"/>
  <c r="P71" i="20"/>
  <c r="O71" i="20"/>
  <c r="N71" i="20"/>
  <c r="M71" i="20"/>
  <c r="L71" i="20"/>
  <c r="K71" i="20"/>
  <c r="J71" i="20"/>
  <c r="I71" i="20"/>
  <c r="H71" i="20"/>
  <c r="G71" i="20"/>
  <c r="F71" i="20"/>
  <c r="E71" i="20"/>
  <c r="D71" i="20"/>
  <c r="C71" i="20"/>
  <c r="B71" i="20"/>
  <c r="U69" i="20"/>
  <c r="T69" i="20"/>
  <c r="S69" i="20"/>
  <c r="R69" i="20"/>
  <c r="Q69" i="20"/>
  <c r="P69" i="20"/>
  <c r="O69" i="20"/>
  <c r="N69" i="20"/>
  <c r="M69" i="20"/>
  <c r="L69" i="20"/>
  <c r="K69" i="20"/>
  <c r="J69" i="20"/>
  <c r="I69" i="20"/>
  <c r="H69" i="20"/>
  <c r="G69" i="20"/>
  <c r="F69" i="20"/>
  <c r="E69" i="20"/>
  <c r="D69" i="20"/>
  <c r="C69" i="20"/>
  <c r="B69" i="20"/>
  <c r="J64" i="20"/>
  <c r="C62" i="20"/>
  <c r="E62" i="20" s="1"/>
  <c r="A62" i="20"/>
  <c r="E61" i="20"/>
  <c r="C61" i="20"/>
  <c r="D61" i="20" s="1"/>
  <c r="A61" i="20"/>
  <c r="C60" i="20"/>
  <c r="E60" i="20" s="1"/>
  <c r="A60" i="20"/>
  <c r="D59" i="20"/>
  <c r="C59" i="20"/>
  <c r="E59" i="20" s="1"/>
  <c r="A59" i="20"/>
  <c r="C58" i="20"/>
  <c r="A58" i="20"/>
  <c r="C57" i="20"/>
  <c r="A57" i="20"/>
  <c r="C56" i="20"/>
  <c r="D56" i="20" s="1"/>
  <c r="A56" i="20"/>
  <c r="E55" i="20"/>
  <c r="I55" i="20" s="1"/>
  <c r="N19" i="20" s="1"/>
  <c r="N76" i="20" s="1"/>
  <c r="C55" i="20"/>
  <c r="D55" i="20" s="1"/>
  <c r="A55" i="20"/>
  <c r="C54" i="20"/>
  <c r="E54" i="20" s="1"/>
  <c r="A54" i="20"/>
  <c r="C53" i="20"/>
  <c r="D53" i="20" s="1"/>
  <c r="A53" i="20"/>
  <c r="C52" i="20"/>
  <c r="E52" i="20" s="1"/>
  <c r="A52" i="20"/>
  <c r="E51" i="20"/>
  <c r="C51" i="20"/>
  <c r="D51" i="20" s="1"/>
  <c r="A51" i="20"/>
  <c r="C50" i="20"/>
  <c r="A50" i="20"/>
  <c r="C49" i="20"/>
  <c r="A49" i="20"/>
  <c r="E48" i="20"/>
  <c r="I48" i="20" s="1"/>
  <c r="G19" i="20" s="1"/>
  <c r="G76" i="20" s="1"/>
  <c r="C48" i="20"/>
  <c r="D48" i="20" s="1"/>
  <c r="A48" i="20"/>
  <c r="C47" i="20"/>
  <c r="A47" i="20"/>
  <c r="C46" i="20"/>
  <c r="E46" i="20" s="1"/>
  <c r="A46" i="20"/>
  <c r="C45" i="20"/>
  <c r="D45" i="20" s="1"/>
  <c r="A45" i="20"/>
  <c r="C44" i="20"/>
  <c r="E44" i="20" s="1"/>
  <c r="A44" i="20"/>
  <c r="C43" i="20"/>
  <c r="E43" i="20" s="1"/>
  <c r="A43" i="20"/>
  <c r="I26" i="20"/>
  <c r="U22" i="20"/>
  <c r="T22" i="20"/>
  <c r="S22" i="20"/>
  <c r="R22" i="20"/>
  <c r="Q22" i="20"/>
  <c r="P22" i="20"/>
  <c r="O22" i="20"/>
  <c r="N22" i="20"/>
  <c r="M22" i="20"/>
  <c r="L22" i="20"/>
  <c r="K22" i="20"/>
  <c r="J22" i="20"/>
  <c r="I22" i="20"/>
  <c r="H22" i="20"/>
  <c r="G22" i="20"/>
  <c r="F22" i="20"/>
  <c r="E22" i="20"/>
  <c r="D22" i="20"/>
  <c r="C22" i="20"/>
  <c r="B22" i="20"/>
  <c r="A76" i="19"/>
  <c r="U75" i="19"/>
  <c r="T75" i="19"/>
  <c r="S75" i="19"/>
  <c r="R75" i="19"/>
  <c r="Q75" i="19"/>
  <c r="P75" i="19"/>
  <c r="O75" i="19"/>
  <c r="N75" i="19"/>
  <c r="M75" i="19"/>
  <c r="L75" i="19"/>
  <c r="K75" i="19"/>
  <c r="J75" i="19"/>
  <c r="I75" i="19"/>
  <c r="H75" i="19"/>
  <c r="G75" i="19"/>
  <c r="F75" i="19"/>
  <c r="E75" i="19"/>
  <c r="D75" i="19"/>
  <c r="C75" i="19"/>
  <c r="B75" i="19"/>
  <c r="A75" i="19"/>
  <c r="U72" i="19"/>
  <c r="T72" i="19"/>
  <c r="S72" i="19"/>
  <c r="R72" i="19"/>
  <c r="Q72" i="19"/>
  <c r="P72" i="19"/>
  <c r="O72" i="19"/>
  <c r="N72" i="19"/>
  <c r="M72" i="19"/>
  <c r="L72" i="19"/>
  <c r="K72" i="19"/>
  <c r="J72" i="19"/>
  <c r="I72" i="19"/>
  <c r="H72" i="19"/>
  <c r="G72" i="19"/>
  <c r="F72" i="19"/>
  <c r="E72" i="19"/>
  <c r="D72" i="19"/>
  <c r="C72" i="19"/>
  <c r="B72" i="19"/>
  <c r="U71" i="19"/>
  <c r="T71" i="19"/>
  <c r="S71" i="19"/>
  <c r="R71" i="19"/>
  <c r="Q71" i="19"/>
  <c r="P71" i="19"/>
  <c r="O71" i="19"/>
  <c r="N71" i="19"/>
  <c r="M71" i="19"/>
  <c r="L71" i="19"/>
  <c r="K71" i="19"/>
  <c r="J71" i="19"/>
  <c r="I71" i="19"/>
  <c r="H71" i="19"/>
  <c r="G71" i="19"/>
  <c r="F71" i="19"/>
  <c r="E71" i="19"/>
  <c r="D71" i="19"/>
  <c r="C71" i="19"/>
  <c r="B71" i="19"/>
  <c r="U69" i="19"/>
  <c r="T69" i="19"/>
  <c r="S69" i="19"/>
  <c r="R69" i="19"/>
  <c r="Q69" i="19"/>
  <c r="P69" i="19"/>
  <c r="O69" i="19"/>
  <c r="N69" i="19"/>
  <c r="M69" i="19"/>
  <c r="L69" i="19"/>
  <c r="K69" i="19"/>
  <c r="J69" i="19"/>
  <c r="I69" i="19"/>
  <c r="H69" i="19"/>
  <c r="G69" i="19"/>
  <c r="F69" i="19"/>
  <c r="E69" i="19"/>
  <c r="D69" i="19"/>
  <c r="C69" i="19"/>
  <c r="B69" i="19"/>
  <c r="J64" i="19"/>
  <c r="E62" i="19"/>
  <c r="C62" i="19"/>
  <c r="D62" i="19" s="1"/>
  <c r="A62" i="19"/>
  <c r="C61" i="19"/>
  <c r="E61" i="19" s="1"/>
  <c r="I61" i="19" s="1"/>
  <c r="T19" i="19" s="1"/>
  <c r="T76" i="19" s="1"/>
  <c r="A61" i="19"/>
  <c r="C60" i="19"/>
  <c r="D60" i="19" s="1"/>
  <c r="A60" i="19"/>
  <c r="C59" i="19"/>
  <c r="A59" i="19"/>
  <c r="C58" i="19"/>
  <c r="E58" i="19" s="1"/>
  <c r="I58" i="19" s="1"/>
  <c r="Q19" i="19" s="1"/>
  <c r="Q76" i="19" s="1"/>
  <c r="A58" i="19"/>
  <c r="C57" i="19"/>
  <c r="E57" i="19" s="1"/>
  <c r="A57" i="19"/>
  <c r="C56" i="19"/>
  <c r="E56" i="19" s="1"/>
  <c r="A56" i="19"/>
  <c r="C55" i="19"/>
  <c r="D55" i="19" s="1"/>
  <c r="A55" i="19"/>
  <c r="C54" i="19"/>
  <c r="D54" i="19" s="1"/>
  <c r="A54" i="19"/>
  <c r="C53" i="19"/>
  <c r="E53" i="19" s="1"/>
  <c r="I53" i="19" s="1"/>
  <c r="L19" i="19" s="1"/>
  <c r="L76" i="19" s="1"/>
  <c r="A53" i="19"/>
  <c r="C52" i="19"/>
  <c r="D52" i="19" s="1"/>
  <c r="A52" i="19"/>
  <c r="C51" i="19"/>
  <c r="A51" i="19"/>
  <c r="C50" i="19"/>
  <c r="E50" i="19" s="1"/>
  <c r="I50" i="19" s="1"/>
  <c r="I19" i="19" s="1"/>
  <c r="I76" i="19" s="1"/>
  <c r="A50" i="19"/>
  <c r="C49" i="19"/>
  <c r="E49" i="19" s="1"/>
  <c r="A49" i="19"/>
  <c r="C48" i="19"/>
  <c r="E48" i="19" s="1"/>
  <c r="A48" i="19"/>
  <c r="C47" i="19"/>
  <c r="A47" i="19"/>
  <c r="E46" i="19"/>
  <c r="I46" i="19" s="1"/>
  <c r="E19" i="19" s="1"/>
  <c r="E76" i="19" s="1"/>
  <c r="C46" i="19"/>
  <c r="D46" i="19" s="1"/>
  <c r="A46" i="19"/>
  <c r="C45" i="19"/>
  <c r="D45" i="19" s="1"/>
  <c r="A45" i="19"/>
  <c r="C44" i="19"/>
  <c r="D44" i="19" s="1"/>
  <c r="A44" i="19"/>
  <c r="C43" i="19"/>
  <c r="A43" i="19"/>
  <c r="I26" i="19"/>
  <c r="U22" i="19"/>
  <c r="T22" i="19"/>
  <c r="S22" i="19"/>
  <c r="R22" i="19"/>
  <c r="Q22" i="19"/>
  <c r="P22" i="19"/>
  <c r="O22" i="19"/>
  <c r="N22" i="19"/>
  <c r="M22" i="19"/>
  <c r="L22" i="19"/>
  <c r="K22" i="19"/>
  <c r="J22" i="19"/>
  <c r="I22" i="19"/>
  <c r="H22" i="19"/>
  <c r="G22" i="19"/>
  <c r="F22" i="19"/>
  <c r="E22" i="19"/>
  <c r="D22" i="19"/>
  <c r="C22" i="19"/>
  <c r="B22" i="19"/>
  <c r="A76" i="18"/>
  <c r="U75" i="18"/>
  <c r="T75" i="18"/>
  <c r="S75" i="18"/>
  <c r="R75" i="18"/>
  <c r="Q75" i="18"/>
  <c r="P75" i="18"/>
  <c r="O75" i="18"/>
  <c r="N75" i="18"/>
  <c r="M75" i="18"/>
  <c r="L75" i="18"/>
  <c r="K75" i="18"/>
  <c r="J75" i="18"/>
  <c r="I75" i="18"/>
  <c r="H75" i="18"/>
  <c r="G75" i="18"/>
  <c r="F75" i="18"/>
  <c r="E75" i="18"/>
  <c r="D75" i="18"/>
  <c r="C75" i="18"/>
  <c r="B75" i="18"/>
  <c r="A75" i="18"/>
  <c r="U72" i="18"/>
  <c r="T72" i="18"/>
  <c r="S72" i="18"/>
  <c r="R72" i="18"/>
  <c r="Q72" i="18"/>
  <c r="P72" i="18"/>
  <c r="O72" i="18"/>
  <c r="N72" i="18"/>
  <c r="M72" i="18"/>
  <c r="L72" i="18"/>
  <c r="K72" i="18"/>
  <c r="J72" i="18"/>
  <c r="I72" i="18"/>
  <c r="H72" i="18"/>
  <c r="G72" i="18"/>
  <c r="F72" i="18"/>
  <c r="D72" i="18"/>
  <c r="C72" i="18"/>
  <c r="B72" i="18"/>
  <c r="U71" i="18"/>
  <c r="T71" i="18"/>
  <c r="S71" i="18"/>
  <c r="R71" i="18"/>
  <c r="Q71" i="18"/>
  <c r="P71" i="18"/>
  <c r="O71" i="18"/>
  <c r="N71" i="18"/>
  <c r="M71" i="18"/>
  <c r="L71" i="18"/>
  <c r="K71" i="18"/>
  <c r="J71" i="18"/>
  <c r="I71" i="18"/>
  <c r="H71" i="18"/>
  <c r="G71" i="18"/>
  <c r="F71" i="18"/>
  <c r="E71" i="18"/>
  <c r="D71" i="18"/>
  <c r="C71" i="18"/>
  <c r="B71" i="18"/>
  <c r="U69" i="18"/>
  <c r="T69" i="18"/>
  <c r="S69" i="18"/>
  <c r="R69" i="18"/>
  <c r="Q69" i="18"/>
  <c r="P69" i="18"/>
  <c r="O69" i="18"/>
  <c r="N69" i="18"/>
  <c r="M69" i="18"/>
  <c r="L69" i="18"/>
  <c r="K69" i="18"/>
  <c r="J69" i="18"/>
  <c r="I69" i="18"/>
  <c r="H69" i="18"/>
  <c r="G69" i="18"/>
  <c r="F69" i="18"/>
  <c r="E69" i="18"/>
  <c r="D69" i="18"/>
  <c r="C69" i="18"/>
  <c r="B69" i="18"/>
  <c r="J64" i="18"/>
  <c r="C62" i="18"/>
  <c r="A62" i="18"/>
  <c r="C61" i="18"/>
  <c r="E61" i="18" s="1"/>
  <c r="A61" i="18"/>
  <c r="E60" i="18"/>
  <c r="C60" i="18"/>
  <c r="D60" i="18" s="1"/>
  <c r="A60" i="18"/>
  <c r="C59" i="18"/>
  <c r="D59" i="18" s="1"/>
  <c r="A59" i="18"/>
  <c r="C58" i="18"/>
  <c r="E58" i="18" s="1"/>
  <c r="A58" i="18"/>
  <c r="C57" i="18"/>
  <c r="A57" i="18"/>
  <c r="C56" i="18"/>
  <c r="A56" i="18"/>
  <c r="C55" i="18"/>
  <c r="D55" i="18" s="1"/>
  <c r="A55" i="18"/>
  <c r="C54" i="18"/>
  <c r="A54" i="18"/>
  <c r="C53" i="18"/>
  <c r="E53" i="18" s="1"/>
  <c r="A53" i="18"/>
  <c r="E52" i="18"/>
  <c r="C52" i="18"/>
  <c r="D52" i="18" s="1"/>
  <c r="A52" i="18"/>
  <c r="C51" i="18"/>
  <c r="E51" i="18" s="1"/>
  <c r="A51" i="18"/>
  <c r="C50" i="18"/>
  <c r="E50" i="18" s="1"/>
  <c r="A50" i="18"/>
  <c r="C49" i="18"/>
  <c r="A49" i="18"/>
  <c r="C48" i="18"/>
  <c r="D48" i="18" s="1"/>
  <c r="A48" i="18"/>
  <c r="E47" i="18"/>
  <c r="C47" i="18"/>
  <c r="D47" i="18" s="1"/>
  <c r="A47" i="18"/>
  <c r="C46" i="18"/>
  <c r="E46" i="18" s="1"/>
  <c r="A46" i="18"/>
  <c r="C45" i="18"/>
  <c r="E45" i="18" s="1"/>
  <c r="A45" i="18"/>
  <c r="C44" i="18"/>
  <c r="D44" i="18" s="1"/>
  <c r="A44" i="18"/>
  <c r="C43" i="18"/>
  <c r="E43" i="18" s="1"/>
  <c r="I43" i="18" s="1"/>
  <c r="B19" i="18" s="1"/>
  <c r="B76" i="18" s="1"/>
  <c r="A43" i="18"/>
  <c r="I26" i="18"/>
  <c r="U22" i="18"/>
  <c r="T22" i="18"/>
  <c r="S22" i="18"/>
  <c r="R22" i="18"/>
  <c r="Q22" i="18"/>
  <c r="P22" i="18"/>
  <c r="O22" i="18"/>
  <c r="N22" i="18"/>
  <c r="M22" i="18"/>
  <c r="L22" i="18"/>
  <c r="K22" i="18"/>
  <c r="J22" i="18"/>
  <c r="I22" i="18"/>
  <c r="H22" i="18"/>
  <c r="G22" i="18"/>
  <c r="F22" i="18"/>
  <c r="D22" i="18"/>
  <c r="C22" i="18"/>
  <c r="B22" i="18"/>
  <c r="E22" i="18"/>
  <c r="E20" i="6"/>
  <c r="I26" i="6"/>
  <c r="A76" i="6"/>
  <c r="U75" i="6"/>
  <c r="T75" i="6"/>
  <c r="S75" i="6"/>
  <c r="R75" i="6"/>
  <c r="Q75" i="6"/>
  <c r="P75" i="6"/>
  <c r="O75" i="6"/>
  <c r="N75" i="6"/>
  <c r="M75" i="6"/>
  <c r="L75" i="6"/>
  <c r="K75" i="6"/>
  <c r="J75" i="6"/>
  <c r="I75" i="6"/>
  <c r="H75" i="6"/>
  <c r="G75" i="6"/>
  <c r="F75" i="6"/>
  <c r="E75" i="6"/>
  <c r="D75" i="6"/>
  <c r="C75" i="6"/>
  <c r="B75" i="6"/>
  <c r="A75" i="6"/>
  <c r="E55" i="18" l="1"/>
  <c r="D43" i="20"/>
  <c r="E53" i="20"/>
  <c r="F51" i="18"/>
  <c r="D62" i="21"/>
  <c r="F62" i="21" s="1"/>
  <c r="F54" i="21"/>
  <c r="D51" i="18"/>
  <c r="D50" i="19"/>
  <c r="F50" i="19" s="1"/>
  <c r="D50" i="21"/>
  <c r="F50" i="21" s="1"/>
  <c r="D43" i="18"/>
  <c r="F43" i="18" s="1"/>
  <c r="D46" i="18"/>
  <c r="F46" i="18" s="1"/>
  <c r="D54" i="18"/>
  <c r="E59" i="18"/>
  <c r="F59" i="18" s="1"/>
  <c r="D62" i="18"/>
  <c r="E45" i="19"/>
  <c r="D53" i="19"/>
  <c r="E55" i="19"/>
  <c r="F55" i="19" s="1"/>
  <c r="D58" i="19"/>
  <c r="D52" i="20"/>
  <c r="F52" i="20" s="1"/>
  <c r="I60" i="20"/>
  <c r="S19" i="20" s="1"/>
  <c r="S76" i="20" s="1"/>
  <c r="D53" i="21"/>
  <c r="F53" i="21" s="1"/>
  <c r="D47" i="21"/>
  <c r="F47" i="21" s="1"/>
  <c r="D57" i="21"/>
  <c r="F57" i="21" s="1"/>
  <c r="E54" i="18"/>
  <c r="E62" i="18"/>
  <c r="D61" i="19"/>
  <c r="F61" i="19" s="1"/>
  <c r="D60" i="20"/>
  <c r="D47" i="19"/>
  <c r="E56" i="20"/>
  <c r="I56" i="20" s="1"/>
  <c r="O19" i="20" s="1"/>
  <c r="O76" i="20" s="1"/>
  <c r="D45" i="21"/>
  <c r="F45" i="21" s="1"/>
  <c r="E47" i="19"/>
  <c r="F52" i="18"/>
  <c r="F60" i="18"/>
  <c r="F46" i="19"/>
  <c r="D46" i="21"/>
  <c r="F46" i="21" s="1"/>
  <c r="E55" i="21"/>
  <c r="I55" i="21" s="1"/>
  <c r="N19" i="21" s="1"/>
  <c r="N76" i="21" s="1"/>
  <c r="D58" i="21"/>
  <c r="E48" i="18"/>
  <c r="I48" i="18" s="1"/>
  <c r="G19" i="18" s="1"/>
  <c r="G76" i="18" s="1"/>
  <c r="F54" i="19"/>
  <c r="I47" i="21"/>
  <c r="F19" i="21" s="1"/>
  <c r="F76" i="21" s="1"/>
  <c r="F47" i="18"/>
  <c r="D50" i="18"/>
  <c r="D58" i="18"/>
  <c r="F58" i="18" s="1"/>
  <c r="E54" i="19"/>
  <c r="I54" i="19" s="1"/>
  <c r="M19" i="19" s="1"/>
  <c r="M76" i="19" s="1"/>
  <c r="F62" i="19"/>
  <c r="I59" i="20"/>
  <c r="R19" i="20" s="1"/>
  <c r="R76" i="20" s="1"/>
  <c r="F61" i="20"/>
  <c r="I56" i="21"/>
  <c r="O19" i="21" s="1"/>
  <c r="O76" i="21" s="1"/>
  <c r="I57" i="21"/>
  <c r="P19" i="21" s="1"/>
  <c r="P76" i="21" s="1"/>
  <c r="I48" i="21"/>
  <c r="G19" i="21" s="1"/>
  <c r="G76" i="21" s="1"/>
  <c r="I49" i="21"/>
  <c r="H19" i="21" s="1"/>
  <c r="H76" i="21" s="1"/>
  <c r="F49" i="21"/>
  <c r="D43" i="21"/>
  <c r="E44" i="21"/>
  <c r="F44" i="21" s="1"/>
  <c r="D51" i="21"/>
  <c r="E52" i="21"/>
  <c r="F52" i="21" s="1"/>
  <c r="D59" i="21"/>
  <c r="E60" i="21"/>
  <c r="F60" i="21" s="1"/>
  <c r="F61" i="21"/>
  <c r="E43" i="21"/>
  <c r="E51" i="21"/>
  <c r="E59" i="21"/>
  <c r="D48" i="21"/>
  <c r="F48" i="21" s="1"/>
  <c r="D56" i="21"/>
  <c r="F56" i="21" s="1"/>
  <c r="F58" i="21"/>
  <c r="I43" i="20"/>
  <c r="B19" i="20" s="1"/>
  <c r="B76" i="20" s="1"/>
  <c r="I52" i="20"/>
  <c r="K19" i="20" s="1"/>
  <c r="K76" i="20" s="1"/>
  <c r="I51" i="20"/>
  <c r="J19" i="20" s="1"/>
  <c r="J76" i="20" s="1"/>
  <c r="F53" i="20"/>
  <c r="F59" i="20"/>
  <c r="F51" i="20"/>
  <c r="F55" i="20"/>
  <c r="F60" i="20"/>
  <c r="D44" i="20"/>
  <c r="F44" i="20" s="1"/>
  <c r="D47" i="20"/>
  <c r="E47" i="20"/>
  <c r="F47" i="20" s="1"/>
  <c r="E45" i="20"/>
  <c r="F48" i="20"/>
  <c r="I54" i="20"/>
  <c r="M19" i="20" s="1"/>
  <c r="M76" i="20" s="1"/>
  <c r="F56" i="20"/>
  <c r="I62" i="20"/>
  <c r="U19" i="20" s="1"/>
  <c r="U76" i="20" s="1"/>
  <c r="D50" i="20"/>
  <c r="D58" i="20"/>
  <c r="F43" i="20"/>
  <c r="D49" i="20"/>
  <c r="E50" i="20"/>
  <c r="I53" i="20"/>
  <c r="L19" i="20" s="1"/>
  <c r="L76" i="20" s="1"/>
  <c r="D57" i="20"/>
  <c r="E58" i="20"/>
  <c r="F58" i="20" s="1"/>
  <c r="I61" i="20"/>
  <c r="T19" i="20" s="1"/>
  <c r="T76" i="20" s="1"/>
  <c r="E49" i="20"/>
  <c r="I49" i="20" s="1"/>
  <c r="H19" i="20" s="1"/>
  <c r="H76" i="20" s="1"/>
  <c r="E57" i="20"/>
  <c r="D46" i="20"/>
  <c r="D54" i="20"/>
  <c r="F54" i="20" s="1"/>
  <c r="D62" i="20"/>
  <c r="F62" i="20" s="1"/>
  <c r="I56" i="19"/>
  <c r="O19" i="19" s="1"/>
  <c r="O76" i="19" s="1"/>
  <c r="I48" i="19"/>
  <c r="G19" i="19" s="1"/>
  <c r="G76" i="19" s="1"/>
  <c r="I49" i="19"/>
  <c r="H19" i="19" s="1"/>
  <c r="H76" i="19" s="1"/>
  <c r="I57" i="19"/>
  <c r="P19" i="19" s="1"/>
  <c r="P76" i="19" s="1"/>
  <c r="D43" i="19"/>
  <c r="E44" i="19"/>
  <c r="F44" i="19" s="1"/>
  <c r="F45" i="19"/>
  <c r="D51" i="19"/>
  <c r="E52" i="19"/>
  <c r="F52" i="19" s="1"/>
  <c r="F53" i="19"/>
  <c r="D59" i="19"/>
  <c r="E60" i="19"/>
  <c r="F60" i="19" s="1"/>
  <c r="E43" i="19"/>
  <c r="I43" i="19" s="1"/>
  <c r="B19" i="19" s="1"/>
  <c r="B76" i="19" s="1"/>
  <c r="E51" i="19"/>
  <c r="I51" i="19" s="1"/>
  <c r="J19" i="19" s="1"/>
  <c r="J76" i="19" s="1"/>
  <c r="E59" i="19"/>
  <c r="I62" i="19"/>
  <c r="U19" i="19" s="1"/>
  <c r="U76" i="19" s="1"/>
  <c r="D49" i="19"/>
  <c r="F49" i="19" s="1"/>
  <c r="D57" i="19"/>
  <c r="F57" i="19" s="1"/>
  <c r="D48" i="19"/>
  <c r="F48" i="19" s="1"/>
  <c r="D56" i="19"/>
  <c r="F56" i="19" s="1"/>
  <c r="F58" i="19"/>
  <c r="E44" i="18"/>
  <c r="F44" i="18" s="1"/>
  <c r="I51" i="18"/>
  <c r="J19" i="18" s="1"/>
  <c r="J76" i="18" s="1"/>
  <c r="I59" i="18"/>
  <c r="R19" i="18" s="1"/>
  <c r="R76" i="18" s="1"/>
  <c r="F55" i="18"/>
  <c r="I58" i="18"/>
  <c r="Q19" i="18" s="1"/>
  <c r="Q76" i="18" s="1"/>
  <c r="I46" i="18"/>
  <c r="E19" i="18" s="1"/>
  <c r="E76" i="18" s="1"/>
  <c r="F50" i="18"/>
  <c r="I50" i="18"/>
  <c r="I19" i="18" s="1"/>
  <c r="I76" i="18" s="1"/>
  <c r="I57" i="18"/>
  <c r="P19" i="18" s="1"/>
  <c r="P76" i="18" s="1"/>
  <c r="I47" i="18"/>
  <c r="F19" i="18" s="1"/>
  <c r="F76" i="18" s="1"/>
  <c r="I55" i="18"/>
  <c r="N19" i="18" s="1"/>
  <c r="N76" i="18" s="1"/>
  <c r="E72" i="18"/>
  <c r="D49" i="18"/>
  <c r="I53" i="18"/>
  <c r="L19" i="18" s="1"/>
  <c r="L76" i="18" s="1"/>
  <c r="D57" i="18"/>
  <c r="I61" i="18"/>
  <c r="T19" i="18" s="1"/>
  <c r="T76" i="18" s="1"/>
  <c r="E49" i="18"/>
  <c r="I52" i="18"/>
  <c r="K19" i="18" s="1"/>
  <c r="K76" i="18" s="1"/>
  <c r="D56" i="18"/>
  <c r="E57" i="18"/>
  <c r="I60" i="18"/>
  <c r="S19" i="18" s="1"/>
  <c r="S76" i="18" s="1"/>
  <c r="E56" i="18"/>
  <c r="D45" i="18"/>
  <c r="D53" i="18"/>
  <c r="F53" i="18" s="1"/>
  <c r="D61" i="18"/>
  <c r="F61" i="18" s="1"/>
  <c r="I26" i="17"/>
  <c r="A76" i="17"/>
  <c r="B75" i="17"/>
  <c r="C75" i="17"/>
  <c r="D75" i="17"/>
  <c r="E75" i="17"/>
  <c r="F75" i="17"/>
  <c r="G75" i="17"/>
  <c r="H75" i="17"/>
  <c r="I75" i="17"/>
  <c r="J75" i="17"/>
  <c r="K75" i="17"/>
  <c r="L75" i="17"/>
  <c r="M75" i="17"/>
  <c r="N75" i="17"/>
  <c r="O75" i="17"/>
  <c r="P75" i="17"/>
  <c r="Q75" i="17"/>
  <c r="R75" i="17"/>
  <c r="S75" i="17"/>
  <c r="T75" i="17"/>
  <c r="U75" i="17"/>
  <c r="A75" i="17"/>
  <c r="F47" i="19" l="1"/>
  <c r="E64" i="18"/>
  <c r="I55" i="19"/>
  <c r="N19" i="19" s="1"/>
  <c r="N76" i="19" s="1"/>
  <c r="F48" i="18"/>
  <c r="I47" i="19"/>
  <c r="F19" i="19" s="1"/>
  <c r="F76" i="19" s="1"/>
  <c r="F55" i="21"/>
  <c r="F62" i="18"/>
  <c r="F54" i="18"/>
  <c r="I62" i="18"/>
  <c r="U19" i="18" s="1"/>
  <c r="U76" i="18" s="1"/>
  <c r="D64" i="18"/>
  <c r="I54" i="18"/>
  <c r="M19" i="18" s="1"/>
  <c r="M76" i="18" s="1"/>
  <c r="F56" i="18"/>
  <c r="I52" i="19"/>
  <c r="K19" i="19" s="1"/>
  <c r="K76" i="19" s="1"/>
  <c r="I60" i="22"/>
  <c r="S19" i="22" s="1"/>
  <c r="S76" i="22" s="1"/>
  <c r="I55" i="22"/>
  <c r="N19" i="22" s="1"/>
  <c r="N76" i="22" s="1"/>
  <c r="I54" i="22"/>
  <c r="M19" i="22" s="1"/>
  <c r="M76" i="22" s="1"/>
  <c r="I52" i="22"/>
  <c r="K19" i="22" s="1"/>
  <c r="K76" i="22" s="1"/>
  <c r="I58" i="22"/>
  <c r="Q19" i="22" s="1"/>
  <c r="Q76" i="22" s="1"/>
  <c r="I59" i="22"/>
  <c r="R19" i="22" s="1"/>
  <c r="R76" i="22" s="1"/>
  <c r="I61" i="22"/>
  <c r="T19" i="22" s="1"/>
  <c r="T76" i="22" s="1"/>
  <c r="I51" i="22"/>
  <c r="J19" i="22" s="1"/>
  <c r="J76" i="22" s="1"/>
  <c r="I57" i="22"/>
  <c r="P19" i="22" s="1"/>
  <c r="P76" i="22" s="1"/>
  <c r="I53" i="22"/>
  <c r="L19" i="22" s="1"/>
  <c r="L76" i="22" s="1"/>
  <c r="I50" i="22"/>
  <c r="I19" i="22" s="1"/>
  <c r="I76" i="22" s="1"/>
  <c r="I56" i="22"/>
  <c r="O19" i="22" s="1"/>
  <c r="O76" i="22" s="1"/>
  <c r="I52" i="21"/>
  <c r="K19" i="21" s="1"/>
  <c r="K76" i="21" s="1"/>
  <c r="F51" i="21"/>
  <c r="I60" i="21"/>
  <c r="S19" i="21" s="1"/>
  <c r="S76" i="21" s="1"/>
  <c r="F59" i="21"/>
  <c r="I51" i="21"/>
  <c r="J19" i="21" s="1"/>
  <c r="J76" i="21" s="1"/>
  <c r="I59" i="21"/>
  <c r="R19" i="21" s="1"/>
  <c r="R76" i="21" s="1"/>
  <c r="E64" i="21"/>
  <c r="F43" i="21"/>
  <c r="I43" i="21"/>
  <c r="B19" i="21" s="1"/>
  <c r="B76" i="21" s="1"/>
  <c r="D64" i="21"/>
  <c r="D64" i="20"/>
  <c r="F46" i="20"/>
  <c r="F45" i="20"/>
  <c r="F50" i="20"/>
  <c r="F57" i="20"/>
  <c r="I57" i="20"/>
  <c r="P19" i="20" s="1"/>
  <c r="P76" i="20" s="1"/>
  <c r="F49" i="20"/>
  <c r="E64" i="20"/>
  <c r="I58" i="20"/>
  <c r="Q19" i="20" s="1"/>
  <c r="Q76" i="20" s="1"/>
  <c r="I50" i="20"/>
  <c r="I19" i="20" s="1"/>
  <c r="I76" i="20" s="1"/>
  <c r="I60" i="19"/>
  <c r="S19" i="19" s="1"/>
  <c r="S76" i="19" s="1"/>
  <c r="F59" i="19"/>
  <c r="E64" i="19"/>
  <c r="F43" i="19"/>
  <c r="I59" i="19"/>
  <c r="R19" i="19" s="1"/>
  <c r="R76" i="19" s="1"/>
  <c r="F51" i="19"/>
  <c r="D64" i="19"/>
  <c r="I49" i="18"/>
  <c r="H19" i="18" s="1"/>
  <c r="H76" i="18" s="1"/>
  <c r="F57" i="18"/>
  <c r="F45" i="18"/>
  <c r="I56" i="18"/>
  <c r="O19" i="18" s="1"/>
  <c r="O76" i="18" s="1"/>
  <c r="F49" i="18"/>
  <c r="B22" i="17"/>
  <c r="O70" i="22" l="1"/>
  <c r="N70" i="22"/>
  <c r="L70" i="22"/>
  <c r="M70" i="22"/>
  <c r="P70" i="22"/>
  <c r="J70" i="22"/>
  <c r="Q70" i="22"/>
  <c r="I70" i="22"/>
  <c r="R70" i="22"/>
  <c r="K70" i="22"/>
  <c r="S70" i="22"/>
  <c r="F64" i="21"/>
  <c r="D66" i="21" s="1"/>
  <c r="F64" i="20"/>
  <c r="D66" i="20" s="1"/>
  <c r="A22" i="20" s="1"/>
  <c r="F64" i="19"/>
  <c r="D66" i="19" s="1"/>
  <c r="F64" i="18"/>
  <c r="D66" i="18" s="1"/>
  <c r="U72" i="17"/>
  <c r="T72" i="17"/>
  <c r="S72" i="17"/>
  <c r="R72" i="17"/>
  <c r="Q72" i="17"/>
  <c r="P72" i="17"/>
  <c r="O72" i="17"/>
  <c r="N72" i="17"/>
  <c r="M72" i="17"/>
  <c r="L72" i="17"/>
  <c r="K72" i="17"/>
  <c r="J72" i="17"/>
  <c r="I72" i="17"/>
  <c r="H72" i="17"/>
  <c r="G72" i="17"/>
  <c r="F72" i="17"/>
  <c r="E72" i="17"/>
  <c r="D72" i="17"/>
  <c r="C72" i="17"/>
  <c r="B72" i="17"/>
  <c r="U71" i="17"/>
  <c r="T71" i="17"/>
  <c r="S71" i="17"/>
  <c r="R71" i="17"/>
  <c r="Q71" i="17"/>
  <c r="P71" i="17"/>
  <c r="O71" i="17"/>
  <c r="N71" i="17"/>
  <c r="M71" i="17"/>
  <c r="L71" i="17"/>
  <c r="K71" i="17"/>
  <c r="J71" i="17"/>
  <c r="I71" i="17"/>
  <c r="H71" i="17"/>
  <c r="G71" i="17"/>
  <c r="F71" i="17"/>
  <c r="E71" i="17"/>
  <c r="D71" i="17"/>
  <c r="C71" i="17"/>
  <c r="B71" i="17"/>
  <c r="U69" i="17"/>
  <c r="T69" i="17"/>
  <c r="S69" i="17"/>
  <c r="R69" i="17"/>
  <c r="Q69" i="17"/>
  <c r="P69" i="17"/>
  <c r="O69" i="17"/>
  <c r="N69" i="17"/>
  <c r="M69" i="17"/>
  <c r="L69" i="17"/>
  <c r="K69" i="17"/>
  <c r="J69" i="17"/>
  <c r="I69" i="17"/>
  <c r="H69" i="17"/>
  <c r="G69" i="17"/>
  <c r="F69" i="17"/>
  <c r="E69" i="17"/>
  <c r="D69" i="17"/>
  <c r="C69" i="17"/>
  <c r="B69" i="17"/>
  <c r="C62" i="17"/>
  <c r="E62" i="17" s="1"/>
  <c r="A62" i="17"/>
  <c r="C61" i="17"/>
  <c r="E61" i="17" s="1"/>
  <c r="A61" i="17"/>
  <c r="C60" i="17"/>
  <c r="E60" i="17" s="1"/>
  <c r="A60" i="17"/>
  <c r="C59" i="17"/>
  <c r="D59" i="17" s="1"/>
  <c r="A59" i="17"/>
  <c r="C58" i="17"/>
  <c r="E58" i="17" s="1"/>
  <c r="A58" i="17"/>
  <c r="C57" i="17"/>
  <c r="D57" i="17" s="1"/>
  <c r="A57" i="17"/>
  <c r="C56" i="17"/>
  <c r="A56" i="17"/>
  <c r="C55" i="17"/>
  <c r="D55" i="17" s="1"/>
  <c r="A55" i="17"/>
  <c r="C54" i="17"/>
  <c r="E54" i="17" s="1"/>
  <c r="A54" i="17"/>
  <c r="C53" i="17"/>
  <c r="E53" i="17" s="1"/>
  <c r="A53" i="17"/>
  <c r="C52" i="17"/>
  <c r="A52" i="17"/>
  <c r="C51" i="17"/>
  <c r="D51" i="17" s="1"/>
  <c r="A51" i="17"/>
  <c r="C50" i="17"/>
  <c r="A50" i="17"/>
  <c r="C49" i="17"/>
  <c r="D49" i="17" s="1"/>
  <c r="A49" i="17"/>
  <c r="C48" i="17"/>
  <c r="A48" i="17"/>
  <c r="C47" i="17"/>
  <c r="E47" i="17" s="1"/>
  <c r="A47" i="17"/>
  <c r="C46" i="17"/>
  <c r="E46" i="17" s="1"/>
  <c r="A46" i="17"/>
  <c r="C45" i="17"/>
  <c r="E45" i="17" s="1"/>
  <c r="A45" i="17"/>
  <c r="D44" i="17"/>
  <c r="C44" i="17"/>
  <c r="E44" i="17" s="1"/>
  <c r="A44" i="17"/>
  <c r="E43" i="17"/>
  <c r="C43" i="17"/>
  <c r="D43" i="17" s="1"/>
  <c r="A43" i="17"/>
  <c r="U22" i="17"/>
  <c r="T22" i="17"/>
  <c r="S22" i="17"/>
  <c r="R22" i="17"/>
  <c r="Q22" i="17"/>
  <c r="P22" i="17"/>
  <c r="O22" i="17"/>
  <c r="N22" i="17"/>
  <c r="M22" i="17"/>
  <c r="L22" i="17"/>
  <c r="K22" i="17"/>
  <c r="J22" i="17"/>
  <c r="I22" i="17"/>
  <c r="H22" i="17"/>
  <c r="G22" i="17"/>
  <c r="F22" i="17"/>
  <c r="E22" i="17"/>
  <c r="D22" i="17"/>
  <c r="C22" i="17"/>
  <c r="D62" i="17" l="1"/>
  <c r="D54" i="17"/>
  <c r="D60" i="17"/>
  <c r="F60" i="17" s="1"/>
  <c r="H54" i="20"/>
  <c r="M16" i="20" s="1"/>
  <c r="M74" i="20" s="1"/>
  <c r="M70" i="20" s="1"/>
  <c r="H43" i="20"/>
  <c r="D58" i="17"/>
  <c r="F58" i="17" s="1"/>
  <c r="H44" i="20"/>
  <c r="C16" i="20" s="1"/>
  <c r="C74" i="20" s="1"/>
  <c r="C70" i="20" s="1"/>
  <c r="H53" i="20"/>
  <c r="L16" i="20" s="1"/>
  <c r="L74" i="20" s="1"/>
  <c r="L70" i="20" s="1"/>
  <c r="H56" i="20"/>
  <c r="O16" i="20" s="1"/>
  <c r="O74" i="20" s="1"/>
  <c r="O70" i="20" s="1"/>
  <c r="H58" i="20"/>
  <c r="Q16" i="20" s="1"/>
  <c r="Q74" i="20" s="1"/>
  <c r="Q70" i="20" s="1"/>
  <c r="H52" i="20"/>
  <c r="K16" i="20" s="1"/>
  <c r="K74" i="20" s="1"/>
  <c r="K70" i="20" s="1"/>
  <c r="H50" i="20"/>
  <c r="I16" i="20" s="1"/>
  <c r="I74" i="20" s="1"/>
  <c r="I70" i="20" s="1"/>
  <c r="H59" i="20"/>
  <c r="R16" i="20" s="1"/>
  <c r="R74" i="20" s="1"/>
  <c r="R70" i="20" s="1"/>
  <c r="H55" i="21"/>
  <c r="N16" i="21" s="1"/>
  <c r="N74" i="21" s="1"/>
  <c r="N70" i="21" s="1"/>
  <c r="A22" i="21"/>
  <c r="H47" i="21"/>
  <c r="F16" i="21" s="1"/>
  <c r="F74" i="21" s="1"/>
  <c r="F70" i="21" s="1"/>
  <c r="H54" i="21"/>
  <c r="M16" i="21" s="1"/>
  <c r="M74" i="21" s="1"/>
  <c r="M70" i="21" s="1"/>
  <c r="H46" i="21"/>
  <c r="E16" i="21" s="1"/>
  <c r="E74" i="21" s="1"/>
  <c r="E70" i="21" s="1"/>
  <c r="H62" i="21"/>
  <c r="U16" i="21" s="1"/>
  <c r="U74" i="21" s="1"/>
  <c r="U70" i="21" s="1"/>
  <c r="H49" i="21"/>
  <c r="H16" i="21" s="1"/>
  <c r="H74" i="21" s="1"/>
  <c r="H70" i="21" s="1"/>
  <c r="H50" i="21"/>
  <c r="I16" i="21" s="1"/>
  <c r="I74" i="21" s="1"/>
  <c r="I70" i="21" s="1"/>
  <c r="H51" i="21"/>
  <c r="J16" i="21" s="1"/>
  <c r="J74" i="21" s="1"/>
  <c r="J70" i="21" s="1"/>
  <c r="H61" i="21"/>
  <c r="T16" i="21" s="1"/>
  <c r="T74" i="21" s="1"/>
  <c r="T70" i="21" s="1"/>
  <c r="H53" i="21"/>
  <c r="L16" i="21" s="1"/>
  <c r="L74" i="21" s="1"/>
  <c r="L70" i="21" s="1"/>
  <c r="H45" i="21"/>
  <c r="H48" i="21"/>
  <c r="G16" i="21" s="1"/>
  <c r="G74" i="21" s="1"/>
  <c r="G70" i="21" s="1"/>
  <c r="H57" i="21"/>
  <c r="P16" i="21" s="1"/>
  <c r="P74" i="21" s="1"/>
  <c r="P70" i="21" s="1"/>
  <c r="H58" i="21"/>
  <c r="Q16" i="21" s="1"/>
  <c r="Q74" i="21" s="1"/>
  <c r="Q70" i="21" s="1"/>
  <c r="H52" i="21"/>
  <c r="K16" i="21" s="1"/>
  <c r="K74" i="21" s="1"/>
  <c r="K70" i="21" s="1"/>
  <c r="H60" i="21"/>
  <c r="S16" i="21" s="1"/>
  <c r="S74" i="21" s="1"/>
  <c r="S70" i="21" s="1"/>
  <c r="H44" i="21"/>
  <c r="H56" i="21"/>
  <c r="O16" i="21" s="1"/>
  <c r="O74" i="21" s="1"/>
  <c r="O70" i="21" s="1"/>
  <c r="H43" i="21"/>
  <c r="H59" i="21"/>
  <c r="R16" i="21" s="1"/>
  <c r="R74" i="21" s="1"/>
  <c r="R70" i="21" s="1"/>
  <c r="H57" i="20"/>
  <c r="P16" i="20" s="1"/>
  <c r="P74" i="20" s="1"/>
  <c r="P70" i="20" s="1"/>
  <c r="H46" i="20"/>
  <c r="H45" i="20"/>
  <c r="H49" i="20"/>
  <c r="H16" i="20" s="1"/>
  <c r="H74" i="20" s="1"/>
  <c r="H70" i="20" s="1"/>
  <c r="H60" i="20"/>
  <c r="S16" i="20" s="1"/>
  <c r="S74" i="20" s="1"/>
  <c r="S70" i="20" s="1"/>
  <c r="H47" i="20"/>
  <c r="H48" i="20"/>
  <c r="G16" i="20" s="1"/>
  <c r="G74" i="20" s="1"/>
  <c r="G70" i="20" s="1"/>
  <c r="H51" i="20"/>
  <c r="J16" i="20" s="1"/>
  <c r="J74" i="20" s="1"/>
  <c r="J70" i="20" s="1"/>
  <c r="H61" i="20"/>
  <c r="T16" i="20" s="1"/>
  <c r="T74" i="20" s="1"/>
  <c r="T70" i="20" s="1"/>
  <c r="H62" i="20"/>
  <c r="U16" i="20" s="1"/>
  <c r="U74" i="20" s="1"/>
  <c r="U70" i="20" s="1"/>
  <c r="H55" i="20"/>
  <c r="N16" i="20" s="1"/>
  <c r="N74" i="20" s="1"/>
  <c r="N70" i="20" s="1"/>
  <c r="I44" i="20"/>
  <c r="C19" i="20" s="1"/>
  <c r="C76" i="20" s="1"/>
  <c r="B16" i="20"/>
  <c r="H55" i="19"/>
  <c r="N16" i="19" s="1"/>
  <c r="N74" i="19" s="1"/>
  <c r="N70" i="19" s="1"/>
  <c r="H47" i="19"/>
  <c r="F16" i="19" s="1"/>
  <c r="F74" i="19" s="1"/>
  <c r="F70" i="19" s="1"/>
  <c r="A22" i="19"/>
  <c r="H54" i="19"/>
  <c r="M16" i="19" s="1"/>
  <c r="M74" i="19" s="1"/>
  <c r="M70" i="19" s="1"/>
  <c r="H62" i="19"/>
  <c r="U16" i="19" s="1"/>
  <c r="U74" i="19" s="1"/>
  <c r="U70" i="19" s="1"/>
  <c r="H46" i="19"/>
  <c r="E16" i="19" s="1"/>
  <c r="E74" i="19" s="1"/>
  <c r="E70" i="19" s="1"/>
  <c r="H49" i="19"/>
  <c r="H16" i="19" s="1"/>
  <c r="H74" i="19" s="1"/>
  <c r="H70" i="19" s="1"/>
  <c r="H53" i="19"/>
  <c r="L16" i="19" s="1"/>
  <c r="L74" i="19" s="1"/>
  <c r="L70" i="19" s="1"/>
  <c r="H57" i="19"/>
  <c r="P16" i="19" s="1"/>
  <c r="P74" i="19" s="1"/>
  <c r="P70" i="19" s="1"/>
  <c r="H60" i="19"/>
  <c r="S16" i="19" s="1"/>
  <c r="S74" i="19" s="1"/>
  <c r="S70" i="19" s="1"/>
  <c r="H50" i="19"/>
  <c r="I16" i="19" s="1"/>
  <c r="I74" i="19" s="1"/>
  <c r="I70" i="19" s="1"/>
  <c r="H48" i="19"/>
  <c r="G16" i="19" s="1"/>
  <c r="G74" i="19" s="1"/>
  <c r="G70" i="19" s="1"/>
  <c r="H61" i="19"/>
  <c r="T16" i="19" s="1"/>
  <c r="T74" i="19" s="1"/>
  <c r="T70" i="19" s="1"/>
  <c r="H56" i="19"/>
  <c r="O16" i="19" s="1"/>
  <c r="O74" i="19" s="1"/>
  <c r="O70" i="19" s="1"/>
  <c r="H52" i="19"/>
  <c r="K16" i="19" s="1"/>
  <c r="K74" i="19" s="1"/>
  <c r="K70" i="19" s="1"/>
  <c r="H58" i="19"/>
  <c r="Q16" i="19" s="1"/>
  <c r="Q74" i="19" s="1"/>
  <c r="Q70" i="19" s="1"/>
  <c r="H45" i="19"/>
  <c r="H44" i="19"/>
  <c r="H59" i="19"/>
  <c r="R16" i="19" s="1"/>
  <c r="R74" i="19" s="1"/>
  <c r="R70" i="19" s="1"/>
  <c r="H51" i="19"/>
  <c r="J16" i="19" s="1"/>
  <c r="J74" i="19" s="1"/>
  <c r="J70" i="19" s="1"/>
  <c r="H43" i="19"/>
  <c r="A22" i="18"/>
  <c r="H59" i="18"/>
  <c r="R16" i="18" s="1"/>
  <c r="R74" i="18" s="1"/>
  <c r="R70" i="18" s="1"/>
  <c r="H54" i="18"/>
  <c r="M16" i="18" s="1"/>
  <c r="M74" i="18" s="1"/>
  <c r="M70" i="18" s="1"/>
  <c r="H48" i="18"/>
  <c r="G16" i="18" s="1"/>
  <c r="G74" i="18" s="1"/>
  <c r="G70" i="18" s="1"/>
  <c r="H62" i="18"/>
  <c r="U16" i="18" s="1"/>
  <c r="U74" i="18" s="1"/>
  <c r="U70" i="18" s="1"/>
  <c r="H51" i="18"/>
  <c r="J16" i="18" s="1"/>
  <c r="J74" i="18" s="1"/>
  <c r="J70" i="18" s="1"/>
  <c r="H60" i="18"/>
  <c r="S16" i="18" s="1"/>
  <c r="S74" i="18" s="1"/>
  <c r="S70" i="18" s="1"/>
  <c r="H44" i="18"/>
  <c r="H52" i="18"/>
  <c r="K16" i="18" s="1"/>
  <c r="K74" i="18" s="1"/>
  <c r="K70" i="18" s="1"/>
  <c r="H47" i="18"/>
  <c r="F16" i="18" s="1"/>
  <c r="F74" i="18" s="1"/>
  <c r="F70" i="18" s="1"/>
  <c r="H46" i="18"/>
  <c r="E16" i="18" s="1"/>
  <c r="E74" i="18" s="1"/>
  <c r="E70" i="18" s="1"/>
  <c r="H50" i="18"/>
  <c r="I16" i="18" s="1"/>
  <c r="I74" i="18" s="1"/>
  <c r="I70" i="18" s="1"/>
  <c r="H55" i="18"/>
  <c r="N16" i="18" s="1"/>
  <c r="N74" i="18" s="1"/>
  <c r="N70" i="18" s="1"/>
  <c r="H58" i="18"/>
  <c r="Q16" i="18" s="1"/>
  <c r="Q74" i="18" s="1"/>
  <c r="Q70" i="18" s="1"/>
  <c r="H53" i="18"/>
  <c r="L16" i="18" s="1"/>
  <c r="L74" i="18" s="1"/>
  <c r="L70" i="18" s="1"/>
  <c r="H56" i="18"/>
  <c r="O16" i="18" s="1"/>
  <c r="O74" i="18" s="1"/>
  <c r="O70" i="18" s="1"/>
  <c r="H61" i="18"/>
  <c r="T16" i="18" s="1"/>
  <c r="T74" i="18" s="1"/>
  <c r="T70" i="18" s="1"/>
  <c r="H43" i="18"/>
  <c r="H49" i="18"/>
  <c r="H16" i="18" s="1"/>
  <c r="H74" i="18" s="1"/>
  <c r="H70" i="18" s="1"/>
  <c r="H57" i="18"/>
  <c r="P16" i="18" s="1"/>
  <c r="P74" i="18" s="1"/>
  <c r="P70" i="18" s="1"/>
  <c r="H45" i="18"/>
  <c r="F44" i="17"/>
  <c r="E51" i="17"/>
  <c r="F51" i="17" s="1"/>
  <c r="E59" i="17"/>
  <c r="F59" i="17" s="1"/>
  <c r="D47" i="17"/>
  <c r="F47" i="17" s="1"/>
  <c r="D50" i="17"/>
  <c r="E52" i="17"/>
  <c r="E50" i="17"/>
  <c r="E55" i="17"/>
  <c r="D52" i="17"/>
  <c r="F54" i="17"/>
  <c r="F62" i="17"/>
  <c r="I62" i="17"/>
  <c r="U19" i="17" s="1"/>
  <c r="U76" i="17" s="1"/>
  <c r="F43" i="17"/>
  <c r="D48" i="17"/>
  <c r="E49" i="17"/>
  <c r="F49" i="17" s="1"/>
  <c r="D56" i="17"/>
  <c r="E57" i="17"/>
  <c r="F57" i="17" s="1"/>
  <c r="E48" i="17"/>
  <c r="E56" i="17"/>
  <c r="D46" i="17"/>
  <c r="F46" i="17" s="1"/>
  <c r="D45" i="17"/>
  <c r="D53" i="17"/>
  <c r="F53" i="17" s="1"/>
  <c r="D61" i="17"/>
  <c r="F61" i="17" s="1"/>
  <c r="D26" i="11"/>
  <c r="D27" i="11"/>
  <c r="D28" i="11"/>
  <c r="D29" i="11"/>
  <c r="D30" i="11"/>
  <c r="D31" i="11"/>
  <c r="D32" i="11"/>
  <c r="D33" i="11"/>
  <c r="D34" i="11"/>
  <c r="D35" i="11"/>
  <c r="D36" i="11"/>
  <c r="D37" i="11"/>
  <c r="D38" i="11"/>
  <c r="D39" i="11"/>
  <c r="D40" i="11"/>
  <c r="D25" i="11"/>
  <c r="D58" i="11"/>
  <c r="D59" i="11"/>
  <c r="D60" i="11"/>
  <c r="D61" i="11"/>
  <c r="D62" i="11"/>
  <c r="D63" i="11"/>
  <c r="D64" i="11"/>
  <c r="D65" i="11"/>
  <c r="D66" i="11"/>
  <c r="D67" i="11"/>
  <c r="D68" i="11"/>
  <c r="D69" i="11"/>
  <c r="D70" i="11"/>
  <c r="D71" i="11"/>
  <c r="D72" i="11"/>
  <c r="D57" i="11"/>
  <c r="F50" i="17" l="1"/>
  <c r="H64" i="21"/>
  <c r="B16" i="21"/>
  <c r="D16" i="21"/>
  <c r="D74" i="21" s="1"/>
  <c r="D70" i="21" s="1"/>
  <c r="I45" i="21"/>
  <c r="D19" i="21" s="1"/>
  <c r="D76" i="21" s="1"/>
  <c r="C16" i="21"/>
  <c r="C74" i="21" s="1"/>
  <c r="C70" i="21" s="1"/>
  <c r="I44" i="21"/>
  <c r="C19" i="21" s="1"/>
  <c r="C76" i="21" s="1"/>
  <c r="F16" i="20"/>
  <c r="F74" i="20" s="1"/>
  <c r="F70" i="20" s="1"/>
  <c r="I47" i="20"/>
  <c r="F19" i="20" s="1"/>
  <c r="F76" i="20" s="1"/>
  <c r="H64" i="20"/>
  <c r="D16" i="20"/>
  <c r="D74" i="20" s="1"/>
  <c r="D70" i="20" s="1"/>
  <c r="I45" i="20"/>
  <c r="D19" i="20" s="1"/>
  <c r="D76" i="20" s="1"/>
  <c r="E16" i="20"/>
  <c r="E74" i="20" s="1"/>
  <c r="E70" i="20" s="1"/>
  <c r="I46" i="20"/>
  <c r="E19" i="20" s="1"/>
  <c r="E76" i="20" s="1"/>
  <c r="O26" i="20"/>
  <c r="A16" i="20" s="1"/>
  <c r="A74" i="20" s="1"/>
  <c r="A70" i="20" s="1"/>
  <c r="B74" i="20"/>
  <c r="B70" i="20" s="1"/>
  <c r="C16" i="19"/>
  <c r="C74" i="19" s="1"/>
  <c r="I44" i="19"/>
  <c r="C19" i="19" s="1"/>
  <c r="C76" i="19" s="1"/>
  <c r="C70" i="19" s="1"/>
  <c r="D16" i="19"/>
  <c r="D74" i="19" s="1"/>
  <c r="I45" i="19"/>
  <c r="D19" i="19" s="1"/>
  <c r="D76" i="19" s="1"/>
  <c r="D70" i="19" s="1"/>
  <c r="H64" i="19"/>
  <c r="B16" i="19"/>
  <c r="C16" i="18"/>
  <c r="C74" i="18" s="1"/>
  <c r="I44" i="18"/>
  <c r="C19" i="18" s="1"/>
  <c r="C76" i="18" s="1"/>
  <c r="H64" i="18"/>
  <c r="B16" i="18"/>
  <c r="D16" i="18"/>
  <c r="D74" i="18" s="1"/>
  <c r="I45" i="18"/>
  <c r="D19" i="18" s="1"/>
  <c r="D76" i="18" s="1"/>
  <c r="F55" i="17"/>
  <c r="E64" i="17"/>
  <c r="D64" i="17"/>
  <c r="F52" i="17"/>
  <c r="F56" i="17"/>
  <c r="F45" i="17"/>
  <c r="F48" i="17"/>
  <c r="U72" i="6"/>
  <c r="T72" i="6"/>
  <c r="S72" i="6"/>
  <c r="R72" i="6"/>
  <c r="Q72" i="6"/>
  <c r="P72" i="6"/>
  <c r="O72" i="6"/>
  <c r="N72" i="6"/>
  <c r="M72" i="6"/>
  <c r="L72" i="6"/>
  <c r="K72" i="6"/>
  <c r="G72" i="6"/>
  <c r="F72" i="6"/>
  <c r="D72" i="6"/>
  <c r="U71" i="6"/>
  <c r="T71" i="6"/>
  <c r="S71" i="6"/>
  <c r="R71" i="6"/>
  <c r="Q71" i="6"/>
  <c r="P71" i="6"/>
  <c r="O71" i="6"/>
  <c r="N71" i="6"/>
  <c r="M71" i="6"/>
  <c r="L71" i="6"/>
  <c r="K71" i="6"/>
  <c r="J71" i="6"/>
  <c r="D71" i="6"/>
  <c r="C71" i="6"/>
  <c r="B71" i="6"/>
  <c r="U69" i="6"/>
  <c r="T69" i="6"/>
  <c r="S69" i="6"/>
  <c r="R69" i="6"/>
  <c r="Q69" i="6"/>
  <c r="P69" i="6"/>
  <c r="O69" i="6"/>
  <c r="N69" i="6"/>
  <c r="M69" i="6"/>
  <c r="L69" i="6"/>
  <c r="K69" i="6"/>
  <c r="J69" i="6"/>
  <c r="I69" i="6"/>
  <c r="H69" i="6"/>
  <c r="G69" i="6"/>
  <c r="F69" i="6"/>
  <c r="E69" i="6"/>
  <c r="D69" i="6"/>
  <c r="C69" i="6"/>
  <c r="B69" i="6"/>
  <c r="J64" i="6"/>
  <c r="C62" i="6"/>
  <c r="E62" i="6" s="1"/>
  <c r="A62" i="6"/>
  <c r="C61" i="6"/>
  <c r="E61" i="6" s="1"/>
  <c r="A61" i="6"/>
  <c r="C60" i="6"/>
  <c r="E60" i="6" s="1"/>
  <c r="A60" i="6"/>
  <c r="C59" i="6"/>
  <c r="D59" i="6" s="1"/>
  <c r="A59" i="6"/>
  <c r="C58" i="6"/>
  <c r="E58" i="6" s="1"/>
  <c r="A58" i="6"/>
  <c r="C57" i="6"/>
  <c r="A57" i="6"/>
  <c r="C56" i="6"/>
  <c r="A56" i="6"/>
  <c r="C55" i="6"/>
  <c r="A55" i="6"/>
  <c r="C54" i="6"/>
  <c r="E54" i="6" s="1"/>
  <c r="A54" i="6"/>
  <c r="C53" i="6"/>
  <c r="E53" i="6" s="1"/>
  <c r="A53" i="6"/>
  <c r="C52" i="6"/>
  <c r="E52" i="6" s="1"/>
  <c r="A52" i="6"/>
  <c r="A51" i="6"/>
  <c r="A50" i="6"/>
  <c r="A49" i="6"/>
  <c r="C48" i="6"/>
  <c r="A48" i="6"/>
  <c r="A47" i="6"/>
  <c r="A46" i="6"/>
  <c r="C45" i="6"/>
  <c r="E45" i="6" s="1"/>
  <c r="A45" i="6"/>
  <c r="A44" i="6"/>
  <c r="A43" i="6"/>
  <c r="C51" i="6"/>
  <c r="I71" i="6"/>
  <c r="H71" i="6"/>
  <c r="G71" i="6"/>
  <c r="F71" i="6"/>
  <c r="E72" i="6"/>
  <c r="C72" i="6"/>
  <c r="C43" i="6"/>
  <c r="U22" i="6"/>
  <c r="T22" i="6"/>
  <c r="S22" i="6"/>
  <c r="R22" i="6"/>
  <c r="Q22" i="6"/>
  <c r="P22" i="6"/>
  <c r="O22" i="6"/>
  <c r="N22" i="6"/>
  <c r="M22" i="6"/>
  <c r="L22" i="6"/>
  <c r="K22" i="6"/>
  <c r="J22" i="6"/>
  <c r="I22" i="6"/>
  <c r="H22" i="6"/>
  <c r="G22" i="6"/>
  <c r="F22" i="6"/>
  <c r="E22" i="6"/>
  <c r="D22" i="6"/>
  <c r="C22" i="6"/>
  <c r="B22" i="6"/>
  <c r="A43" i="2"/>
  <c r="A44" i="2"/>
  <c r="A45" i="2"/>
  <c r="C45" i="2"/>
  <c r="E45" i="2" s="1"/>
  <c r="D45" i="2"/>
  <c r="A46" i="2"/>
  <c r="A47" i="2"/>
  <c r="A48" i="2"/>
  <c r="A49" i="2"/>
  <c r="A50" i="2"/>
  <c r="A51" i="2"/>
  <c r="A52" i="2"/>
  <c r="C52" i="2"/>
  <c r="D52" i="2" s="1"/>
  <c r="A53" i="2"/>
  <c r="C53" i="2"/>
  <c r="E53" i="2" s="1"/>
  <c r="D53" i="2"/>
  <c r="A54" i="2"/>
  <c r="C54" i="2"/>
  <c r="E54" i="2" s="1"/>
  <c r="A55" i="2"/>
  <c r="C55" i="2"/>
  <c r="D55" i="2"/>
  <c r="E55" i="2"/>
  <c r="A56" i="2"/>
  <c r="C56" i="2"/>
  <c r="E56" i="2"/>
  <c r="A57" i="2"/>
  <c r="C57" i="2"/>
  <c r="E57" i="2" s="1"/>
  <c r="A58" i="2"/>
  <c r="C58" i="2"/>
  <c r="D58" i="2" s="1"/>
  <c r="A59" i="2"/>
  <c r="C59" i="2"/>
  <c r="D59" i="2" s="1"/>
  <c r="A60" i="2"/>
  <c r="C60" i="2"/>
  <c r="D60" i="2" s="1"/>
  <c r="A61" i="2"/>
  <c r="C61" i="2"/>
  <c r="D61" i="2" s="1"/>
  <c r="A62" i="2"/>
  <c r="C62" i="2"/>
  <c r="E62" i="2" s="1"/>
  <c r="J64" i="2"/>
  <c r="B69" i="2"/>
  <c r="C69" i="2"/>
  <c r="D69" i="2"/>
  <c r="E69" i="2"/>
  <c r="F69" i="2"/>
  <c r="G69" i="2"/>
  <c r="H69" i="2"/>
  <c r="I69" i="2"/>
  <c r="J69" i="2"/>
  <c r="K69" i="2"/>
  <c r="L69" i="2"/>
  <c r="M69" i="2"/>
  <c r="N69" i="2"/>
  <c r="O69" i="2"/>
  <c r="P69" i="2"/>
  <c r="Q69" i="2"/>
  <c r="R69" i="2"/>
  <c r="S69" i="2"/>
  <c r="T69" i="2"/>
  <c r="U69" i="2"/>
  <c r="D71" i="2"/>
  <c r="K71" i="2"/>
  <c r="L71" i="2"/>
  <c r="M71" i="2"/>
  <c r="N71" i="2"/>
  <c r="O71" i="2"/>
  <c r="P71" i="2"/>
  <c r="Q71" i="2"/>
  <c r="R71" i="2"/>
  <c r="S71" i="2"/>
  <c r="T71" i="2"/>
  <c r="U71" i="2"/>
  <c r="D72" i="2"/>
  <c r="K72" i="2"/>
  <c r="L72" i="2"/>
  <c r="M72" i="2"/>
  <c r="N72" i="2"/>
  <c r="O72" i="2"/>
  <c r="P72" i="2"/>
  <c r="Q72" i="2"/>
  <c r="R72" i="2"/>
  <c r="S72" i="2"/>
  <c r="T72" i="2"/>
  <c r="U72" i="2"/>
  <c r="D57" i="2" l="1"/>
  <c r="F57" i="2" s="1"/>
  <c r="F45" i="2"/>
  <c r="E59" i="2"/>
  <c r="I59" i="2" s="1"/>
  <c r="I62" i="2"/>
  <c r="E58" i="2"/>
  <c r="F58" i="2" s="1"/>
  <c r="I54" i="2"/>
  <c r="F53" i="2"/>
  <c r="I57" i="2"/>
  <c r="O26" i="21"/>
  <c r="A16" i="21" s="1"/>
  <c r="A74" i="21" s="1"/>
  <c r="A70" i="21" s="1"/>
  <c r="B74" i="21"/>
  <c r="B70" i="21" s="1"/>
  <c r="C70" i="18"/>
  <c r="D70" i="18"/>
  <c r="O26" i="19"/>
  <c r="A16" i="19" s="1"/>
  <c r="A74" i="19" s="1"/>
  <c r="A70" i="19" s="1"/>
  <c r="B74" i="19"/>
  <c r="B70" i="19" s="1"/>
  <c r="B74" i="18"/>
  <c r="B70" i="18" s="1"/>
  <c r="O26" i="18"/>
  <c r="A16" i="18" s="1"/>
  <c r="A74" i="18" s="1"/>
  <c r="A70" i="18" s="1"/>
  <c r="I53" i="6"/>
  <c r="I61" i="6"/>
  <c r="T19" i="6" s="1"/>
  <c r="T76" i="6" s="1"/>
  <c r="D60" i="6"/>
  <c r="F60" i="6" s="1"/>
  <c r="I54" i="6"/>
  <c r="I58" i="6"/>
  <c r="I62" i="6"/>
  <c r="U19" i="6" s="1"/>
  <c r="U76" i="6" s="1"/>
  <c r="D54" i="6"/>
  <c r="F54" i="6" s="1"/>
  <c r="I52" i="6"/>
  <c r="I60" i="6"/>
  <c r="S19" i="6" s="1"/>
  <c r="S76" i="6" s="1"/>
  <c r="F64" i="17"/>
  <c r="F55" i="2"/>
  <c r="E59" i="6"/>
  <c r="F59" i="6" s="1"/>
  <c r="D52" i="6"/>
  <c r="F52" i="6" s="1"/>
  <c r="D58" i="6"/>
  <c r="F58" i="6" s="1"/>
  <c r="D51" i="6"/>
  <c r="E51" i="6"/>
  <c r="I51" i="6" s="1"/>
  <c r="D43" i="6"/>
  <c r="E43" i="6"/>
  <c r="I43" i="6" s="1"/>
  <c r="C49" i="6"/>
  <c r="C47" i="6"/>
  <c r="D48" i="6"/>
  <c r="D56" i="6"/>
  <c r="E57" i="6"/>
  <c r="I57" i="6" s="1"/>
  <c r="H72" i="6"/>
  <c r="C46" i="6"/>
  <c r="E48" i="6"/>
  <c r="I48" i="6" s="1"/>
  <c r="D55" i="6"/>
  <c r="E56" i="6"/>
  <c r="I56" i="6" s="1"/>
  <c r="E71" i="6"/>
  <c r="I72" i="6"/>
  <c r="E55" i="6"/>
  <c r="I55" i="6" s="1"/>
  <c r="D62" i="6"/>
  <c r="F62" i="6" s="1"/>
  <c r="B72" i="6"/>
  <c r="J72" i="6"/>
  <c r="D57" i="6"/>
  <c r="C44" i="6"/>
  <c r="D45" i="6"/>
  <c r="F45" i="6" s="1"/>
  <c r="D53" i="6"/>
  <c r="F53" i="6" s="1"/>
  <c r="D61" i="6"/>
  <c r="F61" i="6" s="1"/>
  <c r="C50" i="6"/>
  <c r="D62" i="2"/>
  <c r="F62" i="2" s="1"/>
  <c r="D54" i="2"/>
  <c r="F54" i="2" s="1"/>
  <c r="D56" i="2"/>
  <c r="F56" i="2" s="1"/>
  <c r="E60" i="2"/>
  <c r="F60" i="2" s="1"/>
  <c r="E52" i="2"/>
  <c r="F52" i="2" s="1"/>
  <c r="E61" i="2"/>
  <c r="F61" i="2" s="1"/>
  <c r="J23" i="2"/>
  <c r="J75" i="2" s="1"/>
  <c r="I23" i="2"/>
  <c r="I75" i="2" s="1"/>
  <c r="H23" i="2"/>
  <c r="H75" i="2" s="1"/>
  <c r="G23" i="2"/>
  <c r="G75" i="2" s="1"/>
  <c r="F23" i="2"/>
  <c r="F75" i="2" s="1"/>
  <c r="E23" i="2"/>
  <c r="E75" i="2" s="1"/>
  <c r="I61" i="2" l="1"/>
  <c r="I60" i="2"/>
  <c r="F59" i="2"/>
  <c r="I58" i="2"/>
  <c r="I47" i="6"/>
  <c r="I59" i="6"/>
  <c r="F55" i="6"/>
  <c r="F57" i="6"/>
  <c r="E44" i="6"/>
  <c r="D44" i="6"/>
  <c r="E47" i="6"/>
  <c r="D47" i="6"/>
  <c r="E49" i="6"/>
  <c r="I49" i="6" s="1"/>
  <c r="D49" i="6"/>
  <c r="F56" i="6"/>
  <c r="F48" i="6"/>
  <c r="F51" i="6"/>
  <c r="E50" i="6"/>
  <c r="I50" i="6" s="1"/>
  <c r="D50" i="6"/>
  <c r="E46" i="6"/>
  <c r="I46" i="6" s="1"/>
  <c r="D46" i="6"/>
  <c r="F43" i="6"/>
  <c r="E72" i="2"/>
  <c r="C46" i="2"/>
  <c r="E71" i="2"/>
  <c r="F72" i="2"/>
  <c r="C47" i="2"/>
  <c r="F71" i="2"/>
  <c r="G71" i="2"/>
  <c r="C48" i="2"/>
  <c r="G72" i="2"/>
  <c r="H71" i="2"/>
  <c r="C49" i="2"/>
  <c r="H72" i="2"/>
  <c r="C50" i="2"/>
  <c r="I71" i="2"/>
  <c r="I72" i="2"/>
  <c r="C51" i="2"/>
  <c r="J71" i="2"/>
  <c r="J72" i="2"/>
  <c r="B22" i="2"/>
  <c r="F46" i="6" l="1"/>
  <c r="D64" i="6"/>
  <c r="F49" i="6"/>
  <c r="F44" i="6"/>
  <c r="E64" i="6"/>
  <c r="F50" i="6"/>
  <c r="F47" i="6"/>
  <c r="D49" i="2"/>
  <c r="E49" i="2"/>
  <c r="F49" i="2" s="1"/>
  <c r="E46" i="2"/>
  <c r="D46" i="2"/>
  <c r="C43" i="2"/>
  <c r="B71" i="2"/>
  <c r="B72" i="2"/>
  <c r="D51" i="2"/>
  <c r="E51" i="2"/>
  <c r="E48" i="2"/>
  <c r="D48" i="2"/>
  <c r="C23" i="2"/>
  <c r="C75" i="2" s="1"/>
  <c r="D50" i="2"/>
  <c r="E50" i="2"/>
  <c r="E47" i="2"/>
  <c r="D47" i="2"/>
  <c r="U22" i="2"/>
  <c r="T22" i="2"/>
  <c r="S22" i="2"/>
  <c r="R22" i="2"/>
  <c r="Q22" i="2"/>
  <c r="P22" i="2"/>
  <c r="O22" i="2"/>
  <c r="N22" i="2"/>
  <c r="M22" i="2"/>
  <c r="L22" i="2"/>
  <c r="K22" i="2"/>
  <c r="J22" i="2"/>
  <c r="I22" i="2"/>
  <c r="H22" i="2"/>
  <c r="G22" i="2"/>
  <c r="F22" i="2"/>
  <c r="E22" i="2"/>
  <c r="C22" i="2"/>
  <c r="D22" i="2"/>
  <c r="F46" i="2" l="1"/>
  <c r="I46" i="2"/>
  <c r="F64" i="6"/>
  <c r="D66" i="6" s="1"/>
  <c r="H47" i="6" s="1"/>
  <c r="F51" i="2"/>
  <c r="F47" i="2"/>
  <c r="D43" i="2"/>
  <c r="E43" i="2"/>
  <c r="F48" i="2"/>
  <c r="C44" i="2"/>
  <c r="C72" i="2"/>
  <c r="C71" i="2"/>
  <c r="F50" i="2"/>
  <c r="H44" i="6" l="1"/>
  <c r="I44" i="6" s="1"/>
  <c r="H50" i="6"/>
  <c r="I16" i="6" s="1"/>
  <c r="H49" i="6"/>
  <c r="H16" i="6" s="1"/>
  <c r="A22" i="6"/>
  <c r="H60" i="6"/>
  <c r="S16" i="6" s="1"/>
  <c r="H45" i="6"/>
  <c r="I45" i="6" s="1"/>
  <c r="D19" i="6" s="1"/>
  <c r="D76" i="6" s="1"/>
  <c r="H58" i="6"/>
  <c r="Q16" i="6" s="1"/>
  <c r="H59" i="6"/>
  <c r="R16" i="6" s="1"/>
  <c r="H52" i="6"/>
  <c r="K16" i="6" s="1"/>
  <c r="H61" i="6"/>
  <c r="T16" i="6" s="1"/>
  <c r="H54" i="6"/>
  <c r="M16" i="6" s="1"/>
  <c r="H62" i="6"/>
  <c r="U16" i="6" s="1"/>
  <c r="H53" i="6"/>
  <c r="L16" i="6" s="1"/>
  <c r="H55" i="6"/>
  <c r="N16" i="6" s="1"/>
  <c r="H57" i="6"/>
  <c r="P16" i="6" s="1"/>
  <c r="H51" i="6"/>
  <c r="J16" i="6" s="1"/>
  <c r="H43" i="6"/>
  <c r="B16" i="6" s="1"/>
  <c r="B74" i="6" s="1"/>
  <c r="B70" i="6" s="1"/>
  <c r="H56" i="6"/>
  <c r="O16" i="6" s="1"/>
  <c r="H48" i="6"/>
  <c r="G16" i="6" s="1"/>
  <c r="H46" i="6"/>
  <c r="E16" i="6" s="1"/>
  <c r="F16" i="6"/>
  <c r="E19" i="6"/>
  <c r="E76" i="6" s="1"/>
  <c r="L19" i="6"/>
  <c r="L76" i="6" s="1"/>
  <c r="P19" i="6"/>
  <c r="P76" i="6" s="1"/>
  <c r="N19" i="6"/>
  <c r="N76" i="6" s="1"/>
  <c r="O19" i="6"/>
  <c r="O76" i="6" s="1"/>
  <c r="M19" i="6"/>
  <c r="M76" i="6" s="1"/>
  <c r="J19" i="6"/>
  <c r="J76" i="6" s="1"/>
  <c r="Q19" i="6"/>
  <c r="Q76" i="6" s="1"/>
  <c r="H19" i="6"/>
  <c r="H76" i="6" s="1"/>
  <c r="I19" i="6"/>
  <c r="I76" i="6" s="1"/>
  <c r="F19" i="6"/>
  <c r="F76" i="6" s="1"/>
  <c r="R19" i="6"/>
  <c r="R76" i="6" s="1"/>
  <c r="G19" i="6"/>
  <c r="G76" i="6" s="1"/>
  <c r="K19" i="6"/>
  <c r="K76" i="6" s="1"/>
  <c r="F43" i="2"/>
  <c r="D44" i="2"/>
  <c r="D64" i="2" s="1"/>
  <c r="E44" i="2"/>
  <c r="U19" i="2"/>
  <c r="U76" i="2" s="1"/>
  <c r="T19" i="2"/>
  <c r="T76" i="2" s="1"/>
  <c r="S19" i="2"/>
  <c r="S76" i="2" s="1"/>
  <c r="F74" i="6" l="1"/>
  <c r="F70" i="6" s="1"/>
  <c r="N74" i="6"/>
  <c r="N70" i="6" s="1"/>
  <c r="Q74" i="6"/>
  <c r="Q70" i="6" s="1"/>
  <c r="L74" i="6"/>
  <c r="L70" i="6" s="1"/>
  <c r="R74" i="6"/>
  <c r="R70" i="6" s="1"/>
  <c r="G74" i="6"/>
  <c r="G70" i="6" s="1"/>
  <c r="M74" i="6"/>
  <c r="M70" i="6" s="1"/>
  <c r="H74" i="6"/>
  <c r="H70" i="6" s="1"/>
  <c r="J74" i="6"/>
  <c r="J70" i="6" s="1"/>
  <c r="U74" i="6"/>
  <c r="U70" i="6" s="1"/>
  <c r="O74" i="6"/>
  <c r="O70" i="6" s="1"/>
  <c r="T74" i="6"/>
  <c r="T70" i="6" s="1"/>
  <c r="I74" i="6"/>
  <c r="I70" i="6" s="1"/>
  <c r="S74" i="6"/>
  <c r="S70" i="6" s="1"/>
  <c r="P74" i="6"/>
  <c r="P70" i="6" s="1"/>
  <c r="E74" i="6"/>
  <c r="E70" i="6" s="1"/>
  <c r="K74" i="6"/>
  <c r="K70" i="6" s="1"/>
  <c r="C16" i="6"/>
  <c r="F44" i="2"/>
  <c r="F64" i="2" s="1"/>
  <c r="D66" i="2" s="1"/>
  <c r="D16" i="6"/>
  <c r="C19" i="6"/>
  <c r="C76" i="6" s="1"/>
  <c r="B19" i="6"/>
  <c r="B76" i="6" s="1"/>
  <c r="H64" i="6"/>
  <c r="E64" i="2"/>
  <c r="C74" i="6" l="1"/>
  <c r="C70" i="6" s="1"/>
  <c r="D74" i="6"/>
  <c r="D70" i="6" s="1"/>
  <c r="H50" i="2"/>
  <c r="I50" i="2" s="1"/>
  <c r="H51" i="2"/>
  <c r="I51" i="2" s="1"/>
  <c r="H62" i="2"/>
  <c r="U16" i="2" s="1"/>
  <c r="U74" i="2" s="1"/>
  <c r="U70" i="2" s="1"/>
  <c r="H58" i="2"/>
  <c r="H54" i="2"/>
  <c r="H49" i="2"/>
  <c r="I49" i="2" s="1"/>
  <c r="H45" i="2"/>
  <c r="I45" i="2" s="1"/>
  <c r="H61" i="2"/>
  <c r="T16" i="2" s="1"/>
  <c r="T74" i="2" s="1"/>
  <c r="T70" i="2" s="1"/>
  <c r="H57" i="2"/>
  <c r="H53" i="2"/>
  <c r="I53" i="2" s="1"/>
  <c r="H48" i="2"/>
  <c r="I48" i="2" s="1"/>
  <c r="H44" i="2"/>
  <c r="I44" i="2" s="1"/>
  <c r="C19" i="2" s="1"/>
  <c r="C76" i="2" s="1"/>
  <c r="H43" i="2"/>
  <c r="I43" i="2" s="1"/>
  <c r="H60" i="2"/>
  <c r="S16" i="2" s="1"/>
  <c r="S74" i="2" s="1"/>
  <c r="S70" i="2" s="1"/>
  <c r="H56" i="2"/>
  <c r="I56" i="2" s="1"/>
  <c r="H52" i="2"/>
  <c r="I52" i="2" s="1"/>
  <c r="H59" i="2"/>
  <c r="H55" i="2"/>
  <c r="I55" i="2" s="1"/>
  <c r="H46" i="2"/>
  <c r="H47" i="2"/>
  <c r="I47" i="2" s="1"/>
  <c r="O26" i="6"/>
  <c r="A16" i="6" s="1"/>
  <c r="A22" i="2"/>
  <c r="A74" i="6" l="1"/>
  <c r="A70" i="6" s="1"/>
  <c r="C16" i="2"/>
  <c r="C74" i="2" s="1"/>
  <c r="C70" i="2" s="1"/>
  <c r="J19" i="2"/>
  <c r="J76" i="2" s="1"/>
  <c r="J16" i="2"/>
  <c r="J74" i="2" s="1"/>
  <c r="D19" i="2"/>
  <c r="D76" i="2" s="1"/>
  <c r="D16" i="2"/>
  <c r="F19" i="2"/>
  <c r="F76" i="2" s="1"/>
  <c r="F16" i="2"/>
  <c r="F74" i="2" s="1"/>
  <c r="P19" i="2"/>
  <c r="P76" i="2" s="1"/>
  <c r="P16" i="2"/>
  <c r="P74" i="2" s="1"/>
  <c r="H64" i="2"/>
  <c r="B19" i="2"/>
  <c r="B76" i="2" s="1"/>
  <c r="B16" i="2"/>
  <c r="B74" i="2" s="1"/>
  <c r="K19" i="2"/>
  <c r="K76" i="2" s="1"/>
  <c r="K16" i="2"/>
  <c r="K74" i="2" s="1"/>
  <c r="L19" i="2"/>
  <c r="L76" i="2" s="1"/>
  <c r="L16" i="2"/>
  <c r="L74" i="2" s="1"/>
  <c r="O19" i="2"/>
  <c r="O76" i="2" s="1"/>
  <c r="O16" i="2"/>
  <c r="O74" i="2" s="1"/>
  <c r="H19" i="2"/>
  <c r="H76" i="2" s="1"/>
  <c r="H16" i="2"/>
  <c r="H74" i="2" s="1"/>
  <c r="M19" i="2"/>
  <c r="M76" i="2" s="1"/>
  <c r="M16" i="2"/>
  <c r="M74" i="2" s="1"/>
  <c r="G19" i="2"/>
  <c r="G76" i="2" s="1"/>
  <c r="G16" i="2"/>
  <c r="G74" i="2" s="1"/>
  <c r="R19" i="2"/>
  <c r="R76" i="2" s="1"/>
  <c r="R16" i="2"/>
  <c r="R74" i="2" s="1"/>
  <c r="I19" i="2"/>
  <c r="I76" i="2" s="1"/>
  <c r="I16" i="2"/>
  <c r="I74" i="2" s="1"/>
  <c r="Q19" i="2"/>
  <c r="Q76" i="2" s="1"/>
  <c r="Q16" i="2"/>
  <c r="Q74" i="2" s="1"/>
  <c r="E19" i="2"/>
  <c r="E76" i="2" s="1"/>
  <c r="E16" i="2"/>
  <c r="E74" i="2" s="1"/>
  <c r="N19" i="2"/>
  <c r="N76" i="2" s="1"/>
  <c r="N16" i="2"/>
  <c r="N74" i="2" s="1"/>
  <c r="D74" i="2" l="1"/>
  <c r="D70" i="2" s="1"/>
  <c r="C26" i="28"/>
  <c r="F70" i="2"/>
  <c r="R70" i="2"/>
  <c r="N70" i="2"/>
  <c r="P70" i="2"/>
  <c r="Q70" i="2"/>
  <c r="M70" i="2"/>
  <c r="K70" i="2"/>
  <c r="B70" i="2"/>
  <c r="I70" i="2"/>
  <c r="H70" i="2"/>
  <c r="J70" i="2"/>
  <c r="O70" i="2"/>
  <c r="E70" i="2"/>
  <c r="G70" i="2"/>
  <c r="L70" i="2"/>
  <c r="C26" i="23"/>
  <c r="J64" i="23" s="1"/>
  <c r="D66" i="23" s="1"/>
  <c r="C26" i="17"/>
  <c r="C27" i="17" s="1"/>
  <c r="C26" i="22"/>
  <c r="O26" i="2"/>
  <c r="A16" i="2" s="1"/>
  <c r="A74" i="2" s="1"/>
  <c r="A70" i="2" s="1"/>
  <c r="J64" i="28" l="1"/>
  <c r="D66" i="28" s="1"/>
  <c r="C27" i="28"/>
  <c r="H52" i="23"/>
  <c r="H43" i="23"/>
  <c r="H51" i="23"/>
  <c r="H58" i="23"/>
  <c r="Q16" i="23" s="1"/>
  <c r="Q74" i="23" s="1"/>
  <c r="Q70" i="23" s="1"/>
  <c r="H62" i="23"/>
  <c r="U16" i="23" s="1"/>
  <c r="U74" i="23" s="1"/>
  <c r="U70" i="23" s="1"/>
  <c r="H47" i="23"/>
  <c r="H56" i="23"/>
  <c r="O16" i="23" s="1"/>
  <c r="O74" i="23" s="1"/>
  <c r="O70" i="23" s="1"/>
  <c r="H55" i="23"/>
  <c r="N16" i="23" s="1"/>
  <c r="N74" i="23" s="1"/>
  <c r="N70" i="23" s="1"/>
  <c r="H46" i="23"/>
  <c r="H53" i="23"/>
  <c r="L16" i="23" s="1"/>
  <c r="L74" i="23" s="1"/>
  <c r="L70" i="23" s="1"/>
  <c r="H49" i="23"/>
  <c r="A22" i="23"/>
  <c r="H48" i="23"/>
  <c r="H50" i="23"/>
  <c r="H44" i="23"/>
  <c r="H59" i="23"/>
  <c r="R16" i="23" s="1"/>
  <c r="R74" i="23" s="1"/>
  <c r="R70" i="23" s="1"/>
  <c r="H57" i="23"/>
  <c r="P16" i="23" s="1"/>
  <c r="P74" i="23" s="1"/>
  <c r="P70" i="23" s="1"/>
  <c r="H54" i="23"/>
  <c r="M16" i="23" s="1"/>
  <c r="M74" i="23" s="1"/>
  <c r="M70" i="23" s="1"/>
  <c r="H61" i="23"/>
  <c r="T16" i="23" s="1"/>
  <c r="T74" i="23" s="1"/>
  <c r="T70" i="23" s="1"/>
  <c r="H45" i="23"/>
  <c r="H60" i="23"/>
  <c r="S16" i="23" s="1"/>
  <c r="S74" i="23" s="1"/>
  <c r="S70" i="23" s="1"/>
  <c r="J64" i="17"/>
  <c r="D66" i="17" s="1"/>
  <c r="H57" i="17" s="1"/>
  <c r="C27" i="22"/>
  <c r="J64" i="22"/>
  <c r="D66" i="22" s="1"/>
  <c r="H56" i="28" l="1"/>
  <c r="H43" i="28"/>
  <c r="H57" i="28"/>
  <c r="H49" i="28"/>
  <c r="H58" i="28"/>
  <c r="A22" i="28"/>
  <c r="H54" i="28"/>
  <c r="H46" i="28"/>
  <c r="H47" i="28"/>
  <c r="H53" i="28"/>
  <c r="H60" i="28"/>
  <c r="H62" i="28"/>
  <c r="U16" i="28" s="1"/>
  <c r="U74" i="28" s="1"/>
  <c r="U70" i="28" s="1"/>
  <c r="H52" i="28"/>
  <c r="H50" i="28"/>
  <c r="H48" i="28"/>
  <c r="H44" i="28"/>
  <c r="H61" i="28"/>
  <c r="H55" i="28"/>
  <c r="H45" i="28"/>
  <c r="H51" i="28"/>
  <c r="H59" i="28"/>
  <c r="I44" i="23"/>
  <c r="C19" i="23" s="1"/>
  <c r="C76" i="23" s="1"/>
  <c r="C16" i="23"/>
  <c r="C74" i="23" s="1"/>
  <c r="F16" i="23"/>
  <c r="F74" i="23" s="1"/>
  <c r="I47" i="23"/>
  <c r="F19" i="23" s="1"/>
  <c r="F76" i="23" s="1"/>
  <c r="I16" i="23"/>
  <c r="I74" i="23" s="1"/>
  <c r="I50" i="23"/>
  <c r="I19" i="23" s="1"/>
  <c r="I76" i="23" s="1"/>
  <c r="G16" i="23"/>
  <c r="G74" i="23" s="1"/>
  <c r="I48" i="23"/>
  <c r="G19" i="23" s="1"/>
  <c r="G76" i="23" s="1"/>
  <c r="I45" i="23"/>
  <c r="D19" i="23" s="1"/>
  <c r="D76" i="23" s="1"/>
  <c r="D16" i="23"/>
  <c r="D74" i="23" s="1"/>
  <c r="H16" i="23"/>
  <c r="H74" i="23" s="1"/>
  <c r="I49" i="23"/>
  <c r="H19" i="23" s="1"/>
  <c r="H76" i="23" s="1"/>
  <c r="J16" i="23"/>
  <c r="J74" i="23" s="1"/>
  <c r="I51" i="23"/>
  <c r="J19" i="23" s="1"/>
  <c r="J76" i="23" s="1"/>
  <c r="I43" i="23"/>
  <c r="B19" i="23" s="1"/>
  <c r="B76" i="23" s="1"/>
  <c r="H64" i="23"/>
  <c r="B16" i="23"/>
  <c r="E16" i="23"/>
  <c r="E74" i="23" s="1"/>
  <c r="I46" i="23"/>
  <c r="E19" i="23" s="1"/>
  <c r="E76" i="23" s="1"/>
  <c r="K16" i="23"/>
  <c r="K74" i="23" s="1"/>
  <c r="I52" i="23"/>
  <c r="K19" i="23" s="1"/>
  <c r="K76" i="23" s="1"/>
  <c r="H46" i="17"/>
  <c r="E16" i="17" s="1"/>
  <c r="E74" i="17" s="1"/>
  <c r="H58" i="17"/>
  <c r="I58" i="17" s="1"/>
  <c r="Q19" i="17" s="1"/>
  <c r="Q76" i="17" s="1"/>
  <c r="H47" i="17"/>
  <c r="F16" i="17" s="1"/>
  <c r="F74" i="17" s="1"/>
  <c r="H44" i="17"/>
  <c r="I44" i="17" s="1"/>
  <c r="C19" i="17" s="1"/>
  <c r="C76" i="17" s="1"/>
  <c r="H51" i="17"/>
  <c r="I51" i="17" s="1"/>
  <c r="J19" i="17" s="1"/>
  <c r="J76" i="17" s="1"/>
  <c r="H52" i="17"/>
  <c r="K16" i="17" s="1"/>
  <c r="K74" i="17" s="1"/>
  <c r="H54" i="17"/>
  <c r="M16" i="17" s="1"/>
  <c r="M74" i="17" s="1"/>
  <c r="H50" i="17"/>
  <c r="I16" i="17" s="1"/>
  <c r="I74" i="17" s="1"/>
  <c r="H55" i="17"/>
  <c r="N16" i="17" s="1"/>
  <c r="N74" i="17" s="1"/>
  <c r="H61" i="17"/>
  <c r="I61" i="17" s="1"/>
  <c r="T19" i="17" s="1"/>
  <c r="T76" i="17" s="1"/>
  <c r="A22" i="17"/>
  <c r="H53" i="17"/>
  <c r="L16" i="17" s="1"/>
  <c r="L74" i="17" s="1"/>
  <c r="H56" i="17"/>
  <c r="O16" i="17" s="1"/>
  <c r="O74" i="17" s="1"/>
  <c r="H60" i="17"/>
  <c r="S16" i="17" s="1"/>
  <c r="S74" i="17" s="1"/>
  <c r="H62" i="17"/>
  <c r="U16" i="17" s="1"/>
  <c r="U74" i="17" s="1"/>
  <c r="U70" i="17" s="1"/>
  <c r="H48" i="17"/>
  <c r="G16" i="17" s="1"/>
  <c r="G74" i="17" s="1"/>
  <c r="H43" i="17"/>
  <c r="I43" i="17" s="1"/>
  <c r="B19" i="17" s="1"/>
  <c r="B76" i="17" s="1"/>
  <c r="H45" i="17"/>
  <c r="D16" i="17" s="1"/>
  <c r="D74" i="17" s="1"/>
  <c r="H49" i="17"/>
  <c r="H16" i="17" s="1"/>
  <c r="H74" i="17" s="1"/>
  <c r="H59" i="17"/>
  <c r="I59" i="17" s="1"/>
  <c r="R19" i="17" s="1"/>
  <c r="R76" i="17" s="1"/>
  <c r="A22" i="22"/>
  <c r="H61" i="22"/>
  <c r="T16" i="22" s="1"/>
  <c r="T74" i="22" s="1"/>
  <c r="T70" i="22" s="1"/>
  <c r="H59" i="22"/>
  <c r="R16" i="22" s="1"/>
  <c r="R74" i="22" s="1"/>
  <c r="H53" i="22"/>
  <c r="L16" i="22" s="1"/>
  <c r="L74" i="22" s="1"/>
  <c r="H48" i="22"/>
  <c r="H54" i="22"/>
  <c r="M16" i="22" s="1"/>
  <c r="M74" i="22" s="1"/>
  <c r="H55" i="22"/>
  <c r="N16" i="22" s="1"/>
  <c r="N74" i="22" s="1"/>
  <c r="H47" i="22"/>
  <c r="H56" i="22"/>
  <c r="O16" i="22" s="1"/>
  <c r="O74" i="22" s="1"/>
  <c r="H50" i="22"/>
  <c r="I16" i="22" s="1"/>
  <c r="I74" i="22" s="1"/>
  <c r="H57" i="22"/>
  <c r="P16" i="22" s="1"/>
  <c r="P74" i="22" s="1"/>
  <c r="H43" i="22"/>
  <c r="H49" i="22"/>
  <c r="H51" i="22"/>
  <c r="J16" i="22" s="1"/>
  <c r="J74" i="22" s="1"/>
  <c r="H44" i="22"/>
  <c r="H62" i="22"/>
  <c r="U16" i="22" s="1"/>
  <c r="U74" i="22" s="1"/>
  <c r="U70" i="22" s="1"/>
  <c r="H45" i="22"/>
  <c r="H58" i="22"/>
  <c r="Q16" i="22" s="1"/>
  <c r="Q74" i="22" s="1"/>
  <c r="H46" i="22"/>
  <c r="H52" i="22"/>
  <c r="K16" i="22" s="1"/>
  <c r="K74" i="22" s="1"/>
  <c r="H60" i="22"/>
  <c r="S16" i="22" s="1"/>
  <c r="S74" i="22" s="1"/>
  <c r="P16" i="17"/>
  <c r="P74" i="17" s="1"/>
  <c r="I57" i="17"/>
  <c r="P19" i="17" s="1"/>
  <c r="P76" i="17" s="1"/>
  <c r="C16" i="28" l="1"/>
  <c r="C74" i="28" s="1"/>
  <c r="I44" i="28"/>
  <c r="C19" i="28" s="1"/>
  <c r="C76" i="28" s="1"/>
  <c r="E16" i="28"/>
  <c r="E74" i="28" s="1"/>
  <c r="I46" i="28"/>
  <c r="E19" i="28" s="1"/>
  <c r="E76" i="28" s="1"/>
  <c r="G16" i="28"/>
  <c r="G74" i="28" s="1"/>
  <c r="I48" i="28"/>
  <c r="G19" i="28" s="1"/>
  <c r="G76" i="28" s="1"/>
  <c r="I54" i="28"/>
  <c r="M19" i="28" s="1"/>
  <c r="M76" i="28" s="1"/>
  <c r="M16" i="28"/>
  <c r="M74" i="28" s="1"/>
  <c r="I16" i="28"/>
  <c r="I74" i="28" s="1"/>
  <c r="I50" i="28"/>
  <c r="I19" i="28" s="1"/>
  <c r="I76" i="28" s="1"/>
  <c r="R16" i="28"/>
  <c r="R74" i="28" s="1"/>
  <c r="I59" i="28"/>
  <c r="R19" i="28" s="1"/>
  <c r="R76" i="28" s="1"/>
  <c r="K16" i="28"/>
  <c r="K74" i="28" s="1"/>
  <c r="I52" i="28"/>
  <c r="K19" i="28" s="1"/>
  <c r="K76" i="28" s="1"/>
  <c r="Q16" i="28"/>
  <c r="Q74" i="28" s="1"/>
  <c r="I58" i="28"/>
  <c r="Q19" i="28" s="1"/>
  <c r="Q76" i="28" s="1"/>
  <c r="J16" i="28"/>
  <c r="J74" i="28" s="1"/>
  <c r="I51" i="28"/>
  <c r="J19" i="28" s="1"/>
  <c r="J76" i="28" s="1"/>
  <c r="H16" i="28"/>
  <c r="H74" i="28" s="1"/>
  <c r="I49" i="28"/>
  <c r="H19" i="28" s="1"/>
  <c r="H76" i="28" s="1"/>
  <c r="D16" i="28"/>
  <c r="D74" i="28" s="1"/>
  <c r="I45" i="28"/>
  <c r="D19" i="28" s="1"/>
  <c r="D76" i="28" s="1"/>
  <c r="I60" i="28"/>
  <c r="S19" i="28" s="1"/>
  <c r="S76" i="28" s="1"/>
  <c r="S16" i="28"/>
  <c r="S74" i="28" s="1"/>
  <c r="P16" i="28"/>
  <c r="P74" i="28" s="1"/>
  <c r="I57" i="28"/>
  <c r="P19" i="28" s="1"/>
  <c r="P76" i="28" s="1"/>
  <c r="N16" i="28"/>
  <c r="N74" i="28" s="1"/>
  <c r="I55" i="28"/>
  <c r="N19" i="28" s="1"/>
  <c r="N76" i="28" s="1"/>
  <c r="L16" i="28"/>
  <c r="L74" i="28" s="1"/>
  <c r="I53" i="28"/>
  <c r="L19" i="28" s="1"/>
  <c r="L76" i="28" s="1"/>
  <c r="H64" i="28"/>
  <c r="B16" i="28"/>
  <c r="I61" i="28"/>
  <c r="T19" i="28" s="1"/>
  <c r="T76" i="28" s="1"/>
  <c r="T16" i="28"/>
  <c r="T74" i="28" s="1"/>
  <c r="I47" i="28"/>
  <c r="F19" i="28" s="1"/>
  <c r="F76" i="28" s="1"/>
  <c r="F16" i="28"/>
  <c r="F74" i="28" s="1"/>
  <c r="O16" i="28"/>
  <c r="O74" i="28" s="1"/>
  <c r="I56" i="28"/>
  <c r="O19" i="28" s="1"/>
  <c r="O76" i="28" s="1"/>
  <c r="O70" i="28" s="1"/>
  <c r="H70" i="23"/>
  <c r="C16" i="17"/>
  <c r="C74" i="17" s="1"/>
  <c r="F70" i="23"/>
  <c r="J70" i="23"/>
  <c r="I56" i="17"/>
  <c r="O19" i="17" s="1"/>
  <c r="O76" i="17" s="1"/>
  <c r="O70" i="17" s="1"/>
  <c r="J16" i="17"/>
  <c r="J74" i="17" s="1"/>
  <c r="I45" i="17"/>
  <c r="D19" i="17" s="1"/>
  <c r="D76" i="17" s="1"/>
  <c r="D70" i="17" s="1"/>
  <c r="T16" i="17"/>
  <c r="T74" i="17" s="1"/>
  <c r="Q16" i="17"/>
  <c r="Q74" i="17" s="1"/>
  <c r="I70" i="23"/>
  <c r="G70" i="23"/>
  <c r="I49" i="17"/>
  <c r="H19" i="17" s="1"/>
  <c r="H76" i="17" s="1"/>
  <c r="H70" i="17" s="1"/>
  <c r="K70" i="23"/>
  <c r="E70" i="23"/>
  <c r="D70" i="23"/>
  <c r="C70" i="23"/>
  <c r="I47" i="17"/>
  <c r="F19" i="17" s="1"/>
  <c r="F76" i="17" s="1"/>
  <c r="F70" i="17" s="1"/>
  <c r="R16" i="17"/>
  <c r="R74" i="17" s="1"/>
  <c r="O26" i="23"/>
  <c r="A16" i="23" s="1"/>
  <c r="A74" i="23" s="1"/>
  <c r="A70" i="23" s="1"/>
  <c r="B74" i="23"/>
  <c r="B70" i="23" s="1"/>
  <c r="I53" i="17"/>
  <c r="L19" i="17" s="1"/>
  <c r="L76" i="17" s="1"/>
  <c r="L70" i="17" s="1"/>
  <c r="I46" i="17"/>
  <c r="E19" i="17" s="1"/>
  <c r="E76" i="17" s="1"/>
  <c r="E70" i="17" s="1"/>
  <c r="I55" i="17"/>
  <c r="N19" i="17" s="1"/>
  <c r="N76" i="17" s="1"/>
  <c r="N70" i="17" s="1"/>
  <c r="I54" i="17"/>
  <c r="M19" i="17" s="1"/>
  <c r="M76" i="17" s="1"/>
  <c r="M70" i="17" s="1"/>
  <c r="B16" i="17"/>
  <c r="B74" i="17" s="1"/>
  <c r="B70" i="17" s="1"/>
  <c r="I52" i="17"/>
  <c r="K19" i="17" s="1"/>
  <c r="K76" i="17" s="1"/>
  <c r="K70" i="17" s="1"/>
  <c r="I60" i="17"/>
  <c r="S19" i="17" s="1"/>
  <c r="S76" i="17" s="1"/>
  <c r="S70" i="17" s="1"/>
  <c r="H64" i="17"/>
  <c r="I50" i="17"/>
  <c r="I19" i="17" s="1"/>
  <c r="I76" i="17" s="1"/>
  <c r="I70" i="17" s="1"/>
  <c r="I48" i="17"/>
  <c r="G19" i="17" s="1"/>
  <c r="G76" i="17" s="1"/>
  <c r="G70" i="17" s="1"/>
  <c r="F16" i="22"/>
  <c r="F74" i="22" s="1"/>
  <c r="I47" i="22"/>
  <c r="F19" i="22" s="1"/>
  <c r="F76" i="22" s="1"/>
  <c r="F70" i="22" s="1"/>
  <c r="C16" i="22"/>
  <c r="C74" i="22" s="1"/>
  <c r="I44" i="22"/>
  <c r="C19" i="22" s="1"/>
  <c r="C76" i="22" s="1"/>
  <c r="C70" i="22" s="1"/>
  <c r="H16" i="22"/>
  <c r="H74" i="22" s="1"/>
  <c r="I49" i="22"/>
  <c r="H19" i="22" s="1"/>
  <c r="H76" i="22" s="1"/>
  <c r="H70" i="22" s="1"/>
  <c r="G16" i="22"/>
  <c r="G74" i="22" s="1"/>
  <c r="I48" i="22"/>
  <c r="G19" i="22" s="1"/>
  <c r="G76" i="22" s="1"/>
  <c r="G70" i="22" s="1"/>
  <c r="I43" i="22"/>
  <c r="B19" i="22" s="1"/>
  <c r="B76" i="22" s="1"/>
  <c r="H64" i="22"/>
  <c r="B16" i="22"/>
  <c r="E16" i="22"/>
  <c r="E74" i="22" s="1"/>
  <c r="I46" i="22"/>
  <c r="E19" i="22" s="1"/>
  <c r="E76" i="22" s="1"/>
  <c r="D16" i="22"/>
  <c r="D74" i="22" s="1"/>
  <c r="I45" i="22"/>
  <c r="D19" i="22" s="1"/>
  <c r="D76" i="22" s="1"/>
  <c r="D70" i="22" s="1"/>
  <c r="J70" i="17"/>
  <c r="Q70" i="17"/>
  <c r="T70" i="17"/>
  <c r="R70" i="17"/>
  <c r="P70" i="17"/>
  <c r="C70" i="17"/>
  <c r="L70" i="28" l="1"/>
  <c r="N70" i="28"/>
  <c r="H70" i="28"/>
  <c r="R70" i="28"/>
  <c r="E70" i="28"/>
  <c r="D70" i="28"/>
  <c r="K70" i="28"/>
  <c r="P70" i="28"/>
  <c r="J70" i="28"/>
  <c r="G70" i="28"/>
  <c r="M70" i="28"/>
  <c r="I70" i="28"/>
  <c r="C70" i="28"/>
  <c r="Q70" i="28"/>
  <c r="S70" i="28"/>
  <c r="F70" i="28"/>
  <c r="T70" i="28"/>
  <c r="O42" i="28"/>
  <c r="A16" i="28" s="1"/>
  <c r="A74" i="28" s="1"/>
  <c r="A70" i="28" s="1"/>
  <c r="B74" i="28"/>
  <c r="B70" i="28" s="1"/>
  <c r="O42" i="17"/>
  <c r="A16" i="17" s="1"/>
  <c r="A74" i="17" s="1"/>
  <c r="A70" i="17" s="1"/>
  <c r="E70" i="22"/>
  <c r="O26" i="22"/>
  <c r="A16" i="22" s="1"/>
  <c r="A74" i="22" s="1"/>
  <c r="A70" i="22" s="1"/>
  <c r="B74" i="22"/>
  <c r="B70" i="22" s="1"/>
</calcChain>
</file>

<file path=xl/sharedStrings.xml><?xml version="1.0" encoding="utf-8"?>
<sst xmlns="http://schemas.openxmlformats.org/spreadsheetml/2006/main" count="517" uniqueCount="222">
  <si>
    <t>Source</t>
  </si>
  <si>
    <t>Rate</t>
  </si>
  <si>
    <t>Base</t>
  </si>
  <si>
    <t>Min</t>
  </si>
  <si>
    <t>Max</t>
  </si>
  <si>
    <t>Max Ext</t>
  </si>
  <si>
    <t>ext</t>
  </si>
  <si>
    <t>Range</t>
  </si>
  <si>
    <t>Rev Tot</t>
  </si>
  <si>
    <t>Min%</t>
  </si>
  <si>
    <t>Max%</t>
  </si>
  <si>
    <t>Instructions for calculating tax rates from multiple revenue sources to meet a total tax requirement.</t>
  </si>
  <si>
    <t>Step 1</t>
  </si>
  <si>
    <t>Step 2</t>
  </si>
  <si>
    <t>Step 3</t>
  </si>
  <si>
    <t>By lowering the maximum tax rate for one revenue source, that tax rate will fall and the other tax rates will rise accordingly</t>
  </si>
  <si>
    <t xml:space="preserve">TIP:  To make the actual tax rate for one revenue source equal to the tax rate of another source keep their maximum rates equal.  (With both minimums set to zero.)   </t>
  </si>
  <si>
    <t xml:space="preserve">          To make the actual tax rate for one revenue source half that of another,  adjust the maximum rate to half the maximum of the other.    (With both minimums set to zero.)   </t>
  </si>
  <si>
    <t>By raising the minimum tax rate for one revenue source, that tax rate will rise and the other tax rates will fall accordingly.</t>
  </si>
  <si>
    <t xml:space="preserve">To eliminate one tax source entirely, set the maximum rate for that source to zero.   </t>
  </si>
  <si>
    <t>ERRORS:</t>
  </si>
  <si>
    <t>If the minimum tax rate for a revenue source is set higher than the maximum rate for the same source,  an error message will be displayed.</t>
  </si>
  <si>
    <t>If the maximum tax rates are set too low to raise the total tax requirement, an error message will be displayed</t>
  </si>
  <si>
    <t>If the minimum tax rates are set to raise more revenue than the total tax requirement, an error message will be displayed</t>
  </si>
  <si>
    <t>Utilization ratio</t>
  </si>
  <si>
    <t>ADVANCED NOTES:</t>
  </si>
  <si>
    <t xml:space="preserve">           If considering a completely separate tax on capital gains, then the capital gain base must be subtracted from the total income base.)</t>
  </si>
  <si>
    <t>Tax Rate %</t>
  </si>
  <si>
    <t>TOTALS</t>
  </si>
  <si>
    <t>(e.g.  If considering a tax on all income plus an extra surtax on capital gains,  then leaving capital gain income as part of the total income is appropriate, and the total capital gain tax is the income rate plus the capital gain surcharge rate.</t>
  </si>
  <si>
    <t xml:space="preserve">Changes can be made to the tax base of each revenue source by entering a new number into boxes in that column. </t>
  </si>
  <si>
    <t xml:space="preserve">Arrow adjustments are in 1% increments.  Instead of using the arrows you may type any number into the green boxes.  </t>
  </si>
  <si>
    <t>REVENUE SOURCE</t>
  </si>
  <si>
    <t>Sum of Taxes</t>
  </si>
  <si>
    <t>Maximum Collection</t>
  </si>
  <si>
    <t xml:space="preserve">Minimum Collection </t>
  </si>
  <si>
    <t xml:space="preserve">Income Tax on Wages* </t>
  </si>
  <si>
    <t>Income Tax on Business Income*</t>
  </si>
  <si>
    <t>Income Tax on Dividends and Interest*</t>
  </si>
  <si>
    <t>Income Tax on Retirement Income*</t>
  </si>
  <si>
    <t>C-Corp Income Tax</t>
  </si>
  <si>
    <t>Restricted Retail Sales Tax</t>
  </si>
  <si>
    <t>Broad Sales Tax</t>
  </si>
  <si>
    <t>Soda Tax</t>
  </si>
  <si>
    <t>Real Estate Transfer Tax</t>
  </si>
  <si>
    <t>GRAPH DISPLAY</t>
  </si>
  <si>
    <t>Tax Base (Billions)</t>
  </si>
  <si>
    <t>Individual Income Tax</t>
  </si>
  <si>
    <t xml:space="preserve">  1   The LRO provided income breakdown for Full Year Residents but not for Part Year and Non Resident Filers.    Therefore I increased the individual sources by 7.5% which is the approximate portion of AGI attributable to other than full year filers.  </t>
  </si>
  <si>
    <t xml:space="preserve">  3  The soda tax base is based on LRO proposal that a tax of 2 cents per 12 ounces would raise $14 million (in 2019).   Assuming a cost of 67 cents per 12 onces I arrived at a tax base of about 450 million.   With this assumption a 2 cent tax on 12 ounces is about 3% of value. </t>
  </si>
  <si>
    <t xml:space="preserve">          This assumes that Part Year residents and Non-Residents is in same proportion.  Probably not exactly true but a reasonal approximation until there is some justification to be more precise.  The approximation yields about a 1% error from the total.</t>
  </si>
  <si>
    <t>Surtax on top 1%</t>
  </si>
  <si>
    <t>Gross Receipts Tax</t>
  </si>
  <si>
    <t>Value Added Tax</t>
  </si>
  <si>
    <t xml:space="preserve">The Tax base for each revenue source is in gray.  It is pre-populated for 2015 data values and approximations.   </t>
  </si>
  <si>
    <t xml:space="preserve">The calculator works by spreading the tax out uniformly over the available revenue sources.    Each tax rate is applied the same utilization rate between a minimum and a maximum tax rate. </t>
  </si>
  <si>
    <t>Use the minimum and maximum tax rate adjustment arrows  to adjust the tax rate up or down a little for each revenue source.    Other revenue sources will automatically change to keep the toal tax the same.</t>
  </si>
  <si>
    <t xml:space="preserve">A specific tax rate for a revenue source can be set by adjusting both the minimum and maximum values to the specific amount.   (e.g. if both the minimum and maximum are set for 5, the resulting tax will be 5%)  </t>
  </si>
  <si>
    <t>GRAPHIC DISPLAY:</t>
  </si>
  <si>
    <t xml:space="preserve">Formulas:  Do Not Adjust </t>
  </si>
  <si>
    <t>Payroll Tax</t>
  </si>
  <si>
    <t>Personal Income Tax</t>
  </si>
  <si>
    <t>Payroll Tax*</t>
  </si>
  <si>
    <t>Payroll Tax    &lt;25 Employees</t>
  </si>
  <si>
    <t>Payroll Tax    &gt;24 Employees</t>
  </si>
  <si>
    <t>Payroll Tax    Public Sector</t>
  </si>
  <si>
    <t>Capital Gains, Interest, Profits, Rents</t>
  </si>
  <si>
    <t>Payroll Tax on Employers with &gt;20</t>
  </si>
  <si>
    <t>Income Tax on Capital Gains*</t>
  </si>
  <si>
    <t>M23(2005)</t>
  </si>
  <si>
    <t>M23(2009)</t>
  </si>
  <si>
    <t>OHCTF(2009)</t>
  </si>
  <si>
    <t>Friedman(2019)</t>
  </si>
  <si>
    <t>RAND(2020)</t>
  </si>
  <si>
    <t>LRO(2015)</t>
  </si>
  <si>
    <t>Required Revenue</t>
  </si>
  <si>
    <t>Swanson(2023)</t>
  </si>
  <si>
    <t>Payroll</t>
  </si>
  <si>
    <t>Projected</t>
  </si>
  <si>
    <t>Actual</t>
  </si>
  <si>
    <t>Less than zero</t>
  </si>
  <si>
    <t>0-5</t>
  </si>
  <si>
    <t>5-10</t>
  </si>
  <si>
    <t>10-15</t>
  </si>
  <si>
    <t>15-20</t>
  </si>
  <si>
    <t>20-25</t>
  </si>
  <si>
    <t>25-30</t>
  </si>
  <si>
    <t>30-35</t>
  </si>
  <si>
    <t>35-40</t>
  </si>
  <si>
    <t>40-45</t>
  </si>
  <si>
    <t>45-50</t>
  </si>
  <si>
    <t>50-60</t>
  </si>
  <si>
    <t>60-70</t>
  </si>
  <si>
    <t>70-80</t>
  </si>
  <si>
    <t>80-90</t>
  </si>
  <si>
    <t>90-100</t>
  </si>
  <si>
    <t>100-250</t>
  </si>
  <si>
    <t>250-500</t>
  </si>
  <si>
    <t>500 +</t>
  </si>
  <si>
    <t>Adjusted Gross Income in Thousands</t>
  </si>
  <si>
    <t>Notes:</t>
  </si>
  <si>
    <t xml:space="preserve">  1.  To reset the income tax rates to be in accordance with existing brackets, set all Min%'s to zero, then copy and paste the values in row 29 to the corresponding cells in row 18.</t>
  </si>
  <si>
    <t>Revenue</t>
  </si>
  <si>
    <t>Tax Rate    Tax Base</t>
  </si>
  <si>
    <t xml:space="preserve">   Revenue</t>
  </si>
  <si>
    <t>Tax Base</t>
  </si>
  <si>
    <t>Tax Rate</t>
  </si>
  <si>
    <t>surtax on regular income tax</t>
  </si>
  <si>
    <t>Default Oregon Inc Max%</t>
  </si>
  <si>
    <t>Default Max% for M23</t>
  </si>
  <si>
    <t>Total Revenue Requirement (billions)</t>
  </si>
  <si>
    <t>Total Revenue from Addional Income Tax</t>
  </si>
  <si>
    <t>Total Additional Revenue Requirement (billions)</t>
  </si>
  <si>
    <t xml:space="preserve">  1.  To reset the revenue sources to be in accordance with the M23 defaults,  set all Min%'s to zero, then copy and paste the values in row 29 to the corresponding cells in row 18.  Reset Total Revenue Requirement  in C26 to 10.6 billion.  Reset C20 to 9.5.</t>
  </si>
  <si>
    <t>*  The tax proposed was a progressive payroll schedule.  The calculated rate above is the effective rate on total payroll.</t>
  </si>
  <si>
    <t xml:space="preserve">  1.  To reset the revenue sources to be in accordance with the M23 defaults,  set all Min%'s to zero, then copy and paste the values in row 29 to the corresponding cells in row 18.  Reset Total Revenue Requirement  in C26 to 13.4 billion.  Reset C20 to 9.5.</t>
  </si>
  <si>
    <t>Default Max% for OHCTF</t>
  </si>
  <si>
    <t xml:space="preserve">  1.  To reset the revenue sources to be in accordance with the OHCTF defaults,  set all Min%'s to zero, then copy and paste the values in row 29 to the corresponding cells in row 18.  Reset Total Revenue Requirement  in C26 to 16.3 billion.  </t>
  </si>
  <si>
    <t>Default Min%</t>
  </si>
  <si>
    <t xml:space="preserve">  1.  To reset the revenue sources to be in accordance with the Friedman defaults,  copy and paste the values in row 29 to the corresponding cells in row 18.  Copy the values in row 30 to row 20.  Reset Total Revenue Requirement  in C26 to 14.86 billion.  </t>
  </si>
  <si>
    <t xml:space="preserve">  1.  To reset the revenue sources to be in accordance with the RAND defaults,  copy and paste the values in row 29 to the corresponding cells in row 18.  Copy the values in row 30 to row 20.  Reset Total Revenue Requirement  in C26 to 13.1 billion.  </t>
  </si>
  <si>
    <t>1% Surtax on Taxable Income</t>
  </si>
  <si>
    <t>Assumptions and Notes</t>
  </si>
  <si>
    <t xml:space="preserve">  4  In order to show the effect of a 1% surtax,  the base for column 10 is calculated as 1% of the gross tax on all personal income for 2015:  7.98 billion.  </t>
  </si>
  <si>
    <t>First 20%</t>
  </si>
  <si>
    <t>Second 20%</t>
  </si>
  <si>
    <t>Middle 20%</t>
  </si>
  <si>
    <t>Fourth 20%</t>
  </si>
  <si>
    <t>Next 15%</t>
  </si>
  <si>
    <t>Next 4%</t>
  </si>
  <si>
    <t>Top 1%</t>
  </si>
  <si>
    <t>Adjusted Gross Income Percentiles</t>
  </si>
  <si>
    <t>Size Classification of Private Employers</t>
  </si>
  <si>
    <t>public sector</t>
  </si>
  <si>
    <t>1 to 4</t>
  </si>
  <si>
    <t>5 to 9</t>
  </si>
  <si>
    <t>10-19</t>
  </si>
  <si>
    <t>20-49</t>
  </si>
  <si>
    <t>50-99</t>
  </si>
  <si>
    <t>100-249</t>
  </si>
  <si>
    <t>250-499</t>
  </si>
  <si>
    <t>500+</t>
  </si>
  <si>
    <t>Column #</t>
  </si>
  <si>
    <t>Total Revenue from Addional Payroll Tax</t>
  </si>
  <si>
    <t xml:space="preserve">  1. The tax base values in row 23, columns 1-8 are grossed up from 2013 first quarter data by a factor of 1.105.    </t>
  </si>
  <si>
    <t xml:space="preserve">  2. The public sector employment tax base is taken from a Friedman estimate (see Friedman tab) that public wages are about 16% of total wages.</t>
  </si>
  <si>
    <t xml:space="preserve">  3. In the absense of any official estimate, an unsupported assumption was made that self-employment income comprises one fourth of the business income reported as personal income</t>
  </si>
  <si>
    <t>Employee Health Premium (Tax on Payroll)</t>
  </si>
  <si>
    <t xml:space="preserve">Employer Health Premium (Tax on Payroll) </t>
  </si>
  <si>
    <t xml:space="preserve">  2   The LRO report does not state the proportion of business income which is earned and therefore subject to payroll taxes.   I assumed one fourth.</t>
  </si>
  <si>
    <t xml:space="preserve">  1.  To reset the income tax rates to be in accordance with existing brackets, set all Min%'s to zero, then copy the values in row 29 to the corresponding cells in row 18.</t>
  </si>
  <si>
    <t xml:space="preserve">On the Tax Calculator Tab, set the total tax requirement up or down using the adjustment arrows.  You may also type an amount directly into the orange box. </t>
  </si>
  <si>
    <t>The graph can display either the tax base or the amount of the revenue being raised by a tax on that tax base.  Some worksheets can also display the tax rate.  Use the arrows at the bottom middle of the screen to toggle between the options.</t>
  </si>
  <si>
    <t>Effective Tax Rate %</t>
  </si>
  <si>
    <t>For year 2015</t>
  </si>
  <si>
    <t>self-employed*</t>
  </si>
  <si>
    <t xml:space="preserve">The calculations on the 'Tax Calculator' worksheet are based on average effective tax rate.  </t>
  </si>
  <si>
    <t xml:space="preserve">     To see the more specific effect on specific income levels of taxpayer, the total revenue which was calculated for Column #3 (Cell D16) is automatically posted to the following tabs which distribute that revenue to various tiers of taxpayer.  </t>
  </si>
  <si>
    <t xml:space="preserve">           The worksheet tab 'Income Tx Dist by AGI' shows what the effective tax rate for each income tier would be.  The default values use existing tax brackets and rules.  The user can experiment with the distribution.</t>
  </si>
  <si>
    <t xml:space="preserve">           The worksheet tab 'Income Tx Dist by Percentile' shows what the effective tax rate for quintile  would be.  The default values use existing tax brackets and rules.  The user can experiment with the distribution.</t>
  </si>
  <si>
    <t xml:space="preserve">     To see the more specific effect of a payroll tax on emloyers of different sizes,  the total revenue which was calculated for Column #2 (Cell C16) is automatically posted to the 'Wages by Employer Size'  worksheet where the user can experiment with varying rates.  </t>
  </si>
  <si>
    <t>When adding revenue sources to the Tax Calculator it is important to consider whether the revenue base for that source is already included in other base totals.</t>
  </si>
  <si>
    <t xml:space="preserve">To prevent inadvertent changes to boxes with equations or constants, all cells are protected except for certain cells which can be changed by typing a number.  To change a protected cell the user must unprotect the worksheet.   </t>
  </si>
  <si>
    <t xml:space="preserve">    The most common need for editing would be adding a new column name or updating a tax base to a different year or more recent estimate.  There is no password on the worksheet protecton.   Don't forget to turn on worksheet protection when done editing.</t>
  </si>
  <si>
    <t>Interactive Revenue Calculator for Univeral Health Care</t>
  </si>
  <si>
    <t>Instructions</t>
  </si>
  <si>
    <t>w.george      george@peak.org</t>
  </si>
  <si>
    <t xml:space="preserve">Provides general instructions for how to use the Tax Calculator </t>
  </si>
  <si>
    <t>The Interactive Tax Calculator</t>
  </si>
  <si>
    <t>Main Sheet</t>
  </si>
  <si>
    <t xml:space="preserve">Allows the user to select taxation of one, or of a combination of revenue sources to meet a specific revenue requirement.  </t>
  </si>
  <si>
    <t>Go to Table of Contents</t>
  </si>
  <si>
    <t>Income Tax Distribution by Quintile</t>
  </si>
  <si>
    <t>Income Tax Distribution by AGI</t>
  </si>
  <si>
    <t>the rates on some income groups and then watch the effect on other groups as necessary to achieve the total revenue required.</t>
  </si>
  <si>
    <t xml:space="preserve">This is identical to the above except that income groups are divided by quintiles instead of specific income amounts. </t>
  </si>
  <si>
    <t>Payroll by Employer Size</t>
  </si>
  <si>
    <t xml:space="preserve">effect on employers of different sizes.   The defaul assumption is that all employers are taxed at the same rate.   The user may also experiment with the effect of raising or lowering the rates </t>
  </si>
  <si>
    <t xml:space="preserve">If an employer payroll tax has been selected in column 2 (C) of the Tax Calculator Main Sheet, the amount is automatically carried over to this worksheet so that the user can see the estimated </t>
  </si>
  <si>
    <t>on some employer groups or sizes and watch the effect on other groups as necessary to achieve the total revenue required.</t>
  </si>
  <si>
    <t xml:space="preserve">Adjusted Gross Income.  The defaul assumptions are that the brackets and rules are kept substantially the same as existing Oregon income tax.    The user may also experiment with the effect of raising or lowering </t>
  </si>
  <si>
    <t xml:space="preserve">If a tax on income has been selected in column 3 (D) of the Tax Calculator Main Sheet, the amount is automatically carried over to this worksheet so that the user can see the estimated effect on taxpayers based on their </t>
  </si>
  <si>
    <t>OHCTF (2009)</t>
  </si>
  <si>
    <t>Oregon Measure 23.   This estimate is from a Legislative Revenue Office report on the measure prepared in 2002 for the year 2005 when the measure would have taken effect.</t>
  </si>
  <si>
    <t xml:space="preserve">Oregon Measure 23.   This estimate is  from a Legislative Revenue Office report on the measure prepared in 2002 for the year 2009. </t>
  </si>
  <si>
    <t>This proposal is from a Gerald Friedman Study. The estimates are for 2019.</t>
  </si>
  <si>
    <t xml:space="preserve">This is a Legislative Revenue Office estimate in 2005 of funding required to begin a form of state single payer in 2009. </t>
  </si>
  <si>
    <t>This proposal is based on the RAND study.  The estimates are for 2020.</t>
  </si>
  <si>
    <t xml:space="preserve">Previous Tax Proposals </t>
  </si>
  <si>
    <t>SECTION ONE:</t>
  </si>
  <si>
    <t>SECTION TWO:</t>
  </si>
  <si>
    <t>This Section uses the format of the Tax Calculator to show previous  health care tax proposals for Oregon.   The user can modify the proposals if desired.</t>
  </si>
  <si>
    <t xml:space="preserve">SECTION THREE:   </t>
  </si>
  <si>
    <t>Graphical Comparison of Estimated Parameters</t>
  </si>
  <si>
    <t>Default Min% for M23</t>
  </si>
  <si>
    <t>A plot of the revenue required as estimated by several sources.</t>
  </si>
  <si>
    <t>A plot of the payroll tax base as projected by several sources.</t>
  </si>
  <si>
    <t>A plot of the Adjusted Gross Income tax base as projected by several sources.</t>
  </si>
  <si>
    <t>Table of Contents</t>
  </si>
  <si>
    <t>Rqd Rev Est</t>
  </si>
  <si>
    <t>Payroll Est</t>
  </si>
  <si>
    <t>AGI Est</t>
  </si>
  <si>
    <t>0 - 14</t>
  </si>
  <si>
    <t>15 - 19</t>
  </si>
  <si>
    <t>20 - 24</t>
  </si>
  <si>
    <t>25 - 29</t>
  </si>
  <si>
    <t>30 - 34</t>
  </si>
  <si>
    <t>35 - 39</t>
  </si>
  <si>
    <t>40 - 44</t>
  </si>
  <si>
    <t>45 - 49</t>
  </si>
  <si>
    <t>50 - 54</t>
  </si>
  <si>
    <t>55 - 59</t>
  </si>
  <si>
    <t>60 - 64</t>
  </si>
  <si>
    <t>65 - 69</t>
  </si>
  <si>
    <t>70 - 74</t>
  </si>
  <si>
    <t>75 - 79</t>
  </si>
  <si>
    <t>80 - 84</t>
  </si>
  <si>
    <t>85+</t>
  </si>
  <si>
    <t>Unknown</t>
  </si>
  <si>
    <t xml:space="preserve">    The Tax Base numbers for full year residents have been grossed upward to match the total for all returns.  </t>
  </si>
  <si>
    <t>Income Tx Dist by Age</t>
  </si>
  <si>
    <t>This is like the above two except that income is broken down by age groups.   The user can charge a different rate by age if desired.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</si>
</sst>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00"/>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b/>
      <sz val="12"/>
      <color theme="1"/>
      <name val="Calibri"/>
      <family val="2"/>
      <scheme val="minor"/>
    </font>
    <font>
      <sz val="20"/>
      <color rgb="FFFF0000"/>
      <name val="Calibri"/>
      <family val="2"/>
      <scheme val="minor"/>
    </font>
    <font>
      <b/>
      <sz val="14"/>
      <color theme="1"/>
      <name val="Calibri"/>
      <family val="2"/>
      <scheme val="minor"/>
    </font>
    <font>
      <b/>
      <sz val="16"/>
      <color theme="1"/>
      <name val="Calibri"/>
      <family val="2"/>
      <scheme val="minor"/>
    </font>
    <font>
      <sz val="10"/>
      <name val="Arial"/>
      <family val="2"/>
    </font>
    <font>
      <sz val="14"/>
      <name val="Arial"/>
      <family val="2"/>
    </font>
    <font>
      <sz val="16"/>
      <name val="Calibri"/>
      <family val="2"/>
      <scheme val="minor"/>
    </font>
    <font>
      <sz val="12"/>
      <name val="Arial"/>
      <family val="2"/>
    </font>
    <font>
      <u/>
      <sz val="11"/>
      <color theme="10"/>
      <name val="Calibri"/>
      <family val="2"/>
      <scheme val="minor"/>
    </font>
    <font>
      <u/>
      <sz val="10"/>
      <color indexed="12"/>
      <name val="Arial"/>
      <family val="2"/>
    </font>
  </fonts>
  <fills count="14">
    <fill>
      <patternFill patternType="none"/>
    </fill>
    <fill>
      <patternFill patternType="gray125"/>
    </fill>
    <fill>
      <patternFill patternType="solid">
        <fgColor theme="9" tint="0.59999389629810485"/>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3" tint="0.79998168889431442"/>
        <bgColor indexed="64"/>
      </patternFill>
    </fill>
  </fills>
  <borders count="10">
    <border>
      <left/>
      <right/>
      <top/>
      <bottom/>
      <diagonal/>
    </border>
    <border>
      <left style="thin">
        <color indexed="64"/>
      </left>
      <right/>
      <top/>
      <bottom/>
      <diagonal/>
    </border>
    <border>
      <left style="thin">
        <color indexed="64"/>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bottom/>
      <diagonal/>
    </border>
  </borders>
  <cellStyleXfs count="10">
    <xf numFmtId="0" fontId="0" fillId="0" borderId="0"/>
    <xf numFmtId="0" fontId="9" fillId="0" borderId="0"/>
    <xf numFmtId="0" fontId="13" fillId="0" borderId="0" applyNumberFormat="0" applyFill="0" applyBorder="0" applyAlignment="0" applyProtection="0"/>
    <xf numFmtId="0" fontId="9" fillId="0" borderId="0"/>
    <xf numFmtId="0" fontId="14" fillId="0" borderId="0" applyNumberFormat="0" applyFill="0" applyBorder="0" applyAlignment="0" applyProtection="0">
      <alignment vertical="top"/>
      <protection locked="0"/>
    </xf>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14" fillId="0" borderId="0" applyNumberFormat="0" applyFill="0" applyBorder="0" applyAlignment="0" applyProtection="0">
      <alignment vertical="top"/>
      <protection locked="0"/>
    </xf>
  </cellStyleXfs>
  <cellXfs count="61">
    <xf numFmtId="0" fontId="0" fillId="0" borderId="0" xfId="0"/>
    <xf numFmtId="0" fontId="0" fillId="0" borderId="0" xfId="0" applyAlignment="1">
      <alignment horizontal="center" vertical="center"/>
    </xf>
    <xf numFmtId="0" fontId="3" fillId="0" borderId="0" xfId="0" applyFont="1"/>
    <xf numFmtId="0" fontId="4" fillId="0" borderId="0" xfId="0" applyFont="1"/>
    <xf numFmtId="0" fontId="5" fillId="0" borderId="0" xfId="0" applyFont="1" applyAlignment="1">
      <alignment horizontal="center" vertical="center"/>
    </xf>
    <xf numFmtId="0" fontId="5" fillId="0" borderId="0" xfId="0" applyFont="1" applyAlignment="1">
      <alignment horizontal="left" vertical="center"/>
    </xf>
    <xf numFmtId="0" fontId="0" fillId="3" borderId="0" xfId="0" applyFill="1"/>
    <xf numFmtId="2" fontId="0" fillId="3" borderId="0" xfId="0" applyNumberFormat="1" applyFill="1"/>
    <xf numFmtId="164" fontId="0" fillId="3" borderId="0" xfId="0" applyNumberFormat="1" applyFill="1"/>
    <xf numFmtId="2" fontId="0" fillId="2" borderId="0" xfId="0" applyNumberFormat="1" applyFill="1" applyAlignment="1">
      <alignment horizontal="center" vertical="center"/>
    </xf>
    <xf numFmtId="0" fontId="0" fillId="2" borderId="0" xfId="0" applyFill="1"/>
    <xf numFmtId="2" fontId="0" fillId="0" borderId="0" xfId="0" applyNumberFormat="1"/>
    <xf numFmtId="0" fontId="6" fillId="0" borderId="0" xfId="0" applyFont="1" applyAlignment="1">
      <alignment textRotation="90"/>
    </xf>
    <xf numFmtId="0" fontId="0" fillId="0" borderId="0" xfId="0" applyAlignment="1">
      <alignment horizontal="center" vertical="center" wrapText="1"/>
    </xf>
    <xf numFmtId="2" fontId="0" fillId="0" borderId="0" xfId="0" applyNumberForma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xf>
    <xf numFmtId="0" fontId="2" fillId="6" borderId="0" xfId="0" applyFont="1" applyFill="1" applyAlignment="1">
      <alignment horizontal="center" vertical="center" wrapText="1"/>
    </xf>
    <xf numFmtId="0" fontId="2" fillId="7" borderId="0" xfId="0" applyFont="1" applyFill="1" applyAlignment="1">
      <alignment horizontal="center" vertical="center" wrapText="1"/>
    </xf>
    <xf numFmtId="0" fontId="2" fillId="8" borderId="0" xfId="0" applyFont="1" applyFill="1" applyAlignment="1">
      <alignment horizontal="center" vertical="center" wrapText="1"/>
    </xf>
    <xf numFmtId="0" fontId="2" fillId="9" borderId="0" xfId="0" applyFont="1" applyFill="1" applyAlignment="1">
      <alignment horizontal="center" vertical="center" wrapText="1"/>
    </xf>
    <xf numFmtId="0" fontId="2" fillId="10" borderId="0" xfId="0" applyFont="1" applyFill="1" applyAlignment="1">
      <alignment horizontal="center" vertical="center" wrapText="1"/>
    </xf>
    <xf numFmtId="0" fontId="0" fillId="12" borderId="0" xfId="0" applyFill="1"/>
    <xf numFmtId="0" fontId="0" fillId="13" borderId="0" xfId="0" applyFill="1"/>
    <xf numFmtId="0" fontId="0" fillId="11" borderId="0" xfId="0" applyFill="1"/>
    <xf numFmtId="0" fontId="7" fillId="0" borderId="0" xfId="0" applyFont="1" applyAlignment="1">
      <alignment horizontal="center" vertical="center" wrapText="1"/>
    </xf>
    <xf numFmtId="10" fontId="7" fillId="0" borderId="0" xfId="0" applyNumberFormat="1" applyFont="1" applyAlignment="1">
      <alignment horizontal="center" vertical="center"/>
    </xf>
    <xf numFmtId="0" fontId="4" fillId="0" borderId="0" xfId="0" applyFont="1" applyAlignment="1">
      <alignment horizontal="center" vertical="center"/>
    </xf>
    <xf numFmtId="2" fontId="7" fillId="0" borderId="0" xfId="0" applyNumberFormat="1" applyFont="1" applyAlignment="1">
      <alignment horizontal="center" vertical="center"/>
    </xf>
    <xf numFmtId="0" fontId="7" fillId="4" borderId="0" xfId="0" applyFont="1" applyFill="1" applyAlignment="1">
      <alignment horizontal="center" vertical="center"/>
    </xf>
    <xf numFmtId="165" fontId="7" fillId="0" borderId="0" xfId="0" applyNumberFormat="1" applyFont="1" applyAlignment="1">
      <alignment horizontal="center" vertical="center" wrapText="1"/>
    </xf>
    <xf numFmtId="165" fontId="4" fillId="5" borderId="0" xfId="0" applyNumberFormat="1" applyFont="1" applyFill="1" applyAlignment="1">
      <alignment horizontal="center" vertical="center"/>
    </xf>
    <xf numFmtId="165" fontId="7" fillId="5" borderId="0" xfId="0" applyNumberFormat="1" applyFont="1" applyFill="1" applyAlignment="1">
      <alignment horizontal="center" vertical="center"/>
    </xf>
    <xf numFmtId="2" fontId="7" fillId="5" borderId="0" xfId="0" applyNumberFormat="1" applyFont="1" applyFill="1" applyAlignment="1">
      <alignment horizontal="center" vertical="center"/>
    </xf>
    <xf numFmtId="165" fontId="7" fillId="0" borderId="0" xfId="0" applyNumberFormat="1" applyFont="1" applyAlignment="1">
      <alignment horizontal="center" vertical="center"/>
    </xf>
    <xf numFmtId="1" fontId="10" fillId="0" borderId="1" xfId="1" applyNumberFormat="1" applyFont="1" applyBorder="1" applyAlignment="1">
      <alignment horizontal="center" vertical="center" wrapText="1"/>
    </xf>
    <xf numFmtId="1" fontId="10" fillId="0" borderId="1" xfId="1" quotePrefix="1" applyNumberFormat="1" applyFont="1" applyBorder="1" applyAlignment="1">
      <alignment horizontal="center" vertical="center" wrapText="1"/>
    </xf>
    <xf numFmtId="1" fontId="10" fillId="0" borderId="2" xfId="1" quotePrefix="1" applyNumberFormat="1" applyFont="1" applyBorder="1" applyAlignment="1">
      <alignment horizontal="center" vertical="center" wrapText="1"/>
    </xf>
    <xf numFmtId="0" fontId="4" fillId="0" borderId="0" xfId="0" applyFont="1" applyAlignment="1">
      <alignment wrapText="1"/>
    </xf>
    <xf numFmtId="166" fontId="7" fillId="5" borderId="0" xfId="0" applyNumberFormat="1" applyFont="1" applyFill="1" applyAlignment="1">
      <alignment horizontal="center" vertical="center"/>
    </xf>
    <xf numFmtId="2" fontId="8" fillId="4" borderId="0" xfId="0" applyNumberFormat="1" applyFont="1" applyFill="1" applyAlignment="1">
      <alignment horizontal="center" vertical="center"/>
    </xf>
    <xf numFmtId="9" fontId="0" fillId="0" borderId="0" xfId="0" applyNumberFormat="1"/>
    <xf numFmtId="165" fontId="0" fillId="0" borderId="0" xfId="0" applyNumberFormat="1"/>
    <xf numFmtId="10" fontId="0" fillId="0" borderId="0" xfId="0" applyNumberFormat="1"/>
    <xf numFmtId="0" fontId="0" fillId="0" borderId="3" xfId="0" applyBorder="1" applyAlignment="1">
      <alignment horizontal="center" vertical="top" wrapText="1"/>
    </xf>
    <xf numFmtId="0" fontId="0" fillId="0" borderId="4" xfId="0" applyBorder="1" applyAlignment="1">
      <alignment horizontal="center" vertical="center"/>
    </xf>
    <xf numFmtId="0" fontId="0" fillId="0" borderId="4" xfId="0" applyBorder="1"/>
    <xf numFmtId="0" fontId="0" fillId="0" borderId="4" xfId="0" applyBorder="1" applyAlignment="1">
      <alignment horizontal="left" vertical="center"/>
    </xf>
    <xf numFmtId="0" fontId="0" fillId="0" borderId="5" xfId="0" applyBorder="1" applyAlignment="1">
      <alignment horizontal="center" vertical="center"/>
    </xf>
    <xf numFmtId="0" fontId="0" fillId="0" borderId="6" xfId="0" applyBorder="1"/>
    <xf numFmtId="0" fontId="0" fillId="0" borderId="7" xfId="0" applyBorder="1"/>
    <xf numFmtId="0" fontId="0" fillId="0" borderId="8" xfId="0" applyBorder="1"/>
    <xf numFmtId="2" fontId="0" fillId="2" borderId="0" xfId="0" applyNumberForma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11" fillId="0" borderId="0" xfId="0" applyFont="1"/>
    <xf numFmtId="1" fontId="12" fillId="0" borderId="1" xfId="1" quotePrefix="1" applyNumberFormat="1" applyFont="1" applyBorder="1" applyAlignment="1">
      <alignment horizontal="center" vertical="center" wrapText="1"/>
    </xf>
    <xf numFmtId="0" fontId="13" fillId="0" borderId="0" xfId="2"/>
    <xf numFmtId="0" fontId="13" fillId="0" borderId="0" xfId="2" quotePrefix="1"/>
    <xf numFmtId="0" fontId="10" fillId="0" borderId="9" xfId="5" applyFont="1" applyBorder="1" applyAlignment="1">
      <alignment horizontal="center" vertical="center"/>
    </xf>
  </cellXfs>
  <cellStyles count="10">
    <cellStyle name="Comma 2" xfId="8" xr:uid="{00000000-0005-0000-0000-000036000000}"/>
    <cellStyle name="Hyperlink" xfId="2" builtinId="8"/>
    <cellStyle name="Hyperlink 2" xfId="9" xr:uid="{00000000-0005-0000-0000-000037000000}"/>
    <cellStyle name="Hyperlink 3" xfId="4" xr:uid="{00000000-0005-0000-0000-000033000000}"/>
    <cellStyle name="Normal" xfId="0" builtinId="0"/>
    <cellStyle name="Normal 2" xfId="5" xr:uid="{00000000-0005-0000-0000-000031000000}"/>
    <cellStyle name="Normal 3" xfId="3" xr:uid="{00000000-0005-0000-0000-000030000000}"/>
    <cellStyle name="Normal 4" xfId="1" xr:uid="{1D5440DC-E495-46D9-85D3-D13317B5D628}"/>
    <cellStyle name="Percent 2" xfId="6" xr:uid="{00000000-0005-0000-0000-000032000000}"/>
    <cellStyle name="Percent 3" xfId="7" xr:uid="{00000000-0005-0000-0000-00003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1.xml"/><Relationship Id="rId18" Type="http://schemas.openxmlformats.org/officeDocument/2006/relationships/chartsheet" Target="chartsheets/sheet4.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3.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hartsheet" Target="chartsheets/sheet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3.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'Tax Calculator Main Sheet'!$A$70</c:f>
              <c:strCache>
                <c:ptCount val="1"/>
                <c:pt idx="0">
                  <c:v>Tax = 16.00 Billion</c:v>
                </c:pt>
              </c:strCache>
            </c:strRef>
          </c:tx>
          <c:spPr>
            <a:solidFill>
              <a:schemeClr val="accent1"/>
            </a:solidFill>
            <a:ln>
              <a:noFill/>
            </a:ln>
            <a:effectLst/>
          </c:spPr>
          <c:invertIfNegative val="0"/>
          <c:val>
            <c:numRef>
              <c:f>'Tax Calculator Main Sheet'!$B$70:$U$70</c:f>
              <c:numCache>
                <c:formatCode>0.00</c:formatCode>
                <c:ptCount val="20"/>
                <c:pt idx="0">
                  <c:v>0</c:v>
                </c:pt>
                <c:pt idx="1">
                  <c:v>8.1330511746456935</c:v>
                </c:pt>
                <c:pt idx="2">
                  <c:v>7.7178991677030515</c:v>
                </c:pt>
                <c:pt idx="3">
                  <c:v>0</c:v>
                </c:pt>
                <c:pt idx="4">
                  <c:v>0</c:v>
                </c:pt>
                <c:pt idx="5">
                  <c:v>0</c:v>
                </c:pt>
                <c:pt idx="6">
                  <c:v>0</c:v>
                </c:pt>
                <c:pt idx="7">
                  <c:v>0</c:v>
                </c:pt>
                <c:pt idx="8">
                  <c:v>0</c:v>
                </c:pt>
                <c:pt idx="9">
                  <c:v>0</c:v>
                </c:pt>
                <c:pt idx="10">
                  <c:v>0.12971259105383279</c:v>
                </c:pt>
                <c:pt idx="11">
                  <c:v>0</c:v>
                </c:pt>
                <c:pt idx="12">
                  <c:v>0</c:v>
                </c:pt>
                <c:pt idx="13">
                  <c:v>1.9337066597422476E-2</c:v>
                </c:pt>
                <c:pt idx="14">
                  <c:v>0</c:v>
                </c:pt>
                <c:pt idx="15">
                  <c:v>0</c:v>
                </c:pt>
                <c:pt idx="16">
                  <c:v>0</c:v>
                </c:pt>
                <c:pt idx="17">
                  <c:v>0</c:v>
                </c:pt>
                <c:pt idx="18">
                  <c:v>0</c:v>
                </c:pt>
                <c:pt idx="19">
                  <c:v>0</c:v>
                </c:pt>
              </c:numCache>
            </c:numRef>
          </c:val>
          <c:extLst>
            <c:ext xmlns:c16="http://schemas.microsoft.com/office/drawing/2014/chart" uri="{C3380CC4-5D6E-409C-BE32-E72D297353CC}">
              <c16:uniqueId val="{00000000-1859-47CE-BF34-85282080A29A}"/>
            </c:ext>
          </c:extLst>
        </c:ser>
        <c:dLbls>
          <c:showLegendKey val="0"/>
          <c:showVal val="0"/>
          <c:showCatName val="0"/>
          <c:showSerName val="0"/>
          <c:showPercent val="0"/>
          <c:showBubbleSize val="0"/>
        </c:dLbls>
        <c:gapWidth val="219"/>
        <c:overlap val="-27"/>
        <c:axId val="703038704"/>
        <c:axId val="703037392"/>
      </c:barChart>
      <c:catAx>
        <c:axId val="70303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3037392"/>
        <c:crosses val="autoZero"/>
        <c:auto val="1"/>
        <c:lblAlgn val="ctr"/>
        <c:lblOffset val="100"/>
        <c:noMultiLvlLbl val="0"/>
      </c:catAx>
      <c:valAx>
        <c:axId val="7030373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3038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'RAND(2020)'!$A$70</c:f>
              <c:strCache>
                <c:ptCount val="1"/>
                <c:pt idx="0">
                  <c:v>Tax = 13.10 Billion</c:v>
                </c:pt>
              </c:strCache>
            </c:strRef>
          </c:tx>
          <c:spPr>
            <a:solidFill>
              <a:schemeClr val="accent1"/>
            </a:solidFill>
            <a:ln>
              <a:noFill/>
            </a:ln>
            <a:effectLst/>
          </c:spPr>
          <c:invertIfNegative val="0"/>
          <c:val>
            <c:numRef>
              <c:f>'RAND(2020)'!$B$70:$U$70</c:f>
              <c:numCache>
                <c:formatCode>0.00</c:formatCode>
                <c:ptCount val="20"/>
                <c:pt idx="0">
                  <c:v>0</c:v>
                </c:pt>
                <c:pt idx="1">
                  <c:v>5.6030000000000006</c:v>
                </c:pt>
                <c:pt idx="2">
                  <c:v>7.496999999999999</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F1DD-4D42-8A21-BA2AD991B691}"/>
            </c:ext>
          </c:extLst>
        </c:ser>
        <c:dLbls>
          <c:showLegendKey val="0"/>
          <c:showVal val="0"/>
          <c:showCatName val="0"/>
          <c:showSerName val="0"/>
          <c:showPercent val="0"/>
          <c:showBubbleSize val="0"/>
        </c:dLbls>
        <c:gapWidth val="219"/>
        <c:overlap val="-27"/>
        <c:axId val="703038704"/>
        <c:axId val="703037392"/>
      </c:barChart>
      <c:catAx>
        <c:axId val="70303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3037392"/>
        <c:crosses val="autoZero"/>
        <c:auto val="1"/>
        <c:lblAlgn val="ctr"/>
        <c:lblOffset val="100"/>
        <c:noMultiLvlLbl val="0"/>
      </c:catAx>
      <c:valAx>
        <c:axId val="7030373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3038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Sheet7!$C$2</c:f>
              <c:strCache>
                <c:ptCount val="1"/>
                <c:pt idx="0">
                  <c:v>Required Revenue</c:v>
                </c:pt>
              </c:strCache>
            </c:strRef>
          </c:tx>
          <c:spPr>
            <a:ln w="19050" cap="rnd">
              <a:noFill/>
              <a:round/>
            </a:ln>
            <a:effectLst/>
          </c:spPr>
          <c:marker>
            <c:symbol val="circle"/>
            <c:size val="5"/>
            <c:spPr>
              <a:solidFill>
                <a:schemeClr val="accent1"/>
              </a:solidFill>
              <a:ln w="9525">
                <a:solidFill>
                  <a:schemeClr val="accent1"/>
                </a:solidFill>
              </a:ln>
              <a:effectLst/>
            </c:spPr>
          </c:marker>
          <c:xVal>
            <c:numRef>
              <c:f>Sheet7!$B$3:$B$9</c:f>
              <c:numCache>
                <c:formatCode>General</c:formatCode>
                <c:ptCount val="7"/>
                <c:pt idx="0">
                  <c:v>2005</c:v>
                </c:pt>
                <c:pt idx="1">
                  <c:v>2009</c:v>
                </c:pt>
                <c:pt idx="2">
                  <c:v>2009</c:v>
                </c:pt>
                <c:pt idx="3">
                  <c:v>2019</c:v>
                </c:pt>
                <c:pt idx="4">
                  <c:v>2015</c:v>
                </c:pt>
                <c:pt idx="5">
                  <c:v>2020</c:v>
                </c:pt>
                <c:pt idx="6">
                  <c:v>2023</c:v>
                </c:pt>
              </c:numCache>
            </c:numRef>
          </c:xVal>
          <c:yVal>
            <c:numRef>
              <c:f>Sheet7!$C$3:$C$9</c:f>
              <c:numCache>
                <c:formatCode>General</c:formatCode>
                <c:ptCount val="7"/>
                <c:pt idx="0">
                  <c:v>10.6</c:v>
                </c:pt>
                <c:pt idx="1">
                  <c:v>13.4</c:v>
                </c:pt>
                <c:pt idx="2">
                  <c:v>16.3</c:v>
                </c:pt>
                <c:pt idx="3">
                  <c:v>14.86</c:v>
                </c:pt>
                <c:pt idx="5">
                  <c:v>13.1</c:v>
                </c:pt>
                <c:pt idx="6">
                  <c:v>24</c:v>
                </c:pt>
              </c:numCache>
            </c:numRef>
          </c:yVal>
          <c:smooth val="0"/>
          <c:extLst>
            <c:ext xmlns:c16="http://schemas.microsoft.com/office/drawing/2014/chart" uri="{C3380CC4-5D6E-409C-BE32-E72D297353CC}">
              <c16:uniqueId val="{00000000-FEE2-4E74-81B6-2A1C9D5EF52C}"/>
            </c:ext>
          </c:extLst>
        </c:ser>
        <c:dLbls>
          <c:showLegendKey val="0"/>
          <c:showVal val="0"/>
          <c:showCatName val="0"/>
          <c:showSerName val="0"/>
          <c:showPercent val="0"/>
          <c:showBubbleSize val="0"/>
        </c:dLbls>
        <c:axId val="565785008"/>
        <c:axId val="565786320"/>
      </c:scatterChart>
      <c:valAx>
        <c:axId val="5657850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786320"/>
        <c:crosses val="autoZero"/>
        <c:crossBetween val="midCat"/>
      </c:valAx>
      <c:valAx>
        <c:axId val="5657863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7850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Sheet7!$C$2</c:f>
              <c:strCache>
                <c:ptCount val="1"/>
                <c:pt idx="0">
                  <c:v>Required Revenue</c:v>
                </c:pt>
              </c:strCache>
            </c:strRef>
          </c:tx>
          <c:spPr>
            <a:ln w="19050" cap="rnd">
              <a:noFill/>
              <a:round/>
            </a:ln>
            <a:effectLst/>
          </c:spPr>
          <c:marker>
            <c:symbol val="circle"/>
            <c:size val="5"/>
            <c:spPr>
              <a:solidFill>
                <a:schemeClr val="accent1"/>
              </a:solidFill>
              <a:ln w="9525">
                <a:solidFill>
                  <a:schemeClr val="accent1"/>
                </a:solidFill>
              </a:ln>
              <a:effectLst/>
            </c:spPr>
          </c:marker>
          <c:xVal>
            <c:numRef>
              <c:f>Sheet7!$B$3:$B$9</c:f>
              <c:numCache>
                <c:formatCode>General</c:formatCode>
                <c:ptCount val="7"/>
                <c:pt idx="0">
                  <c:v>2005</c:v>
                </c:pt>
                <c:pt idx="1">
                  <c:v>2009</c:v>
                </c:pt>
                <c:pt idx="2">
                  <c:v>2009</c:v>
                </c:pt>
                <c:pt idx="3">
                  <c:v>2019</c:v>
                </c:pt>
                <c:pt idx="4">
                  <c:v>2015</c:v>
                </c:pt>
                <c:pt idx="5">
                  <c:v>2020</c:v>
                </c:pt>
                <c:pt idx="6">
                  <c:v>2023</c:v>
                </c:pt>
              </c:numCache>
            </c:numRef>
          </c:xVal>
          <c:yVal>
            <c:numRef>
              <c:f>Sheet7!$C$3:$C$9</c:f>
              <c:numCache>
                <c:formatCode>General</c:formatCode>
                <c:ptCount val="7"/>
                <c:pt idx="0">
                  <c:v>10.6</c:v>
                </c:pt>
                <c:pt idx="1">
                  <c:v>13.4</c:v>
                </c:pt>
                <c:pt idx="2">
                  <c:v>16.3</c:v>
                </c:pt>
                <c:pt idx="3">
                  <c:v>14.86</c:v>
                </c:pt>
                <c:pt idx="5">
                  <c:v>13.1</c:v>
                </c:pt>
                <c:pt idx="6">
                  <c:v>24</c:v>
                </c:pt>
              </c:numCache>
            </c:numRef>
          </c:yVal>
          <c:smooth val="0"/>
          <c:extLst>
            <c:ext xmlns:c16="http://schemas.microsoft.com/office/drawing/2014/chart" uri="{C3380CC4-5D6E-409C-BE32-E72D297353CC}">
              <c16:uniqueId val="{00000000-3CC4-4643-B70C-5E285160CABC}"/>
            </c:ext>
          </c:extLst>
        </c:ser>
        <c:dLbls>
          <c:showLegendKey val="0"/>
          <c:showVal val="0"/>
          <c:showCatName val="0"/>
          <c:showSerName val="0"/>
          <c:showPercent val="0"/>
          <c:showBubbleSize val="0"/>
        </c:dLbls>
        <c:axId val="565785008"/>
        <c:axId val="565786320"/>
      </c:scatterChart>
      <c:valAx>
        <c:axId val="5657850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786320"/>
        <c:crosses val="autoZero"/>
        <c:crossBetween val="midCat"/>
      </c:valAx>
      <c:valAx>
        <c:axId val="5657863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7850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Payroll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Sheet7!$C$17</c:f>
              <c:strCache>
                <c:ptCount val="1"/>
                <c:pt idx="0">
                  <c:v>Projected</c:v>
                </c:pt>
              </c:strCache>
            </c:strRef>
          </c:tx>
          <c:spPr>
            <a:ln w="19050" cap="rnd">
              <a:noFill/>
              <a:round/>
            </a:ln>
            <a:effectLst/>
          </c:spPr>
          <c:marker>
            <c:symbol val="circle"/>
            <c:size val="5"/>
            <c:spPr>
              <a:solidFill>
                <a:schemeClr val="accent1"/>
              </a:solidFill>
              <a:ln w="9525">
                <a:solidFill>
                  <a:schemeClr val="accent1"/>
                </a:solidFill>
              </a:ln>
              <a:effectLst/>
            </c:spPr>
          </c:marker>
          <c:xVal>
            <c:numRef>
              <c:f>Sheet7!$B$18:$B$24</c:f>
              <c:numCache>
                <c:formatCode>General</c:formatCode>
                <c:ptCount val="7"/>
                <c:pt idx="0">
                  <c:v>2005</c:v>
                </c:pt>
                <c:pt idx="1">
                  <c:v>2009</c:v>
                </c:pt>
                <c:pt idx="2">
                  <c:v>2009</c:v>
                </c:pt>
                <c:pt idx="3">
                  <c:v>2019</c:v>
                </c:pt>
                <c:pt idx="4">
                  <c:v>2015</c:v>
                </c:pt>
                <c:pt idx="5">
                  <c:v>2020</c:v>
                </c:pt>
                <c:pt idx="6">
                  <c:v>2023</c:v>
                </c:pt>
              </c:numCache>
            </c:numRef>
          </c:xVal>
          <c:yVal>
            <c:numRef>
              <c:f>Sheet7!$C$18:$C$24</c:f>
              <c:numCache>
                <c:formatCode>General</c:formatCode>
                <c:ptCount val="7"/>
                <c:pt idx="0">
                  <c:v>63.2</c:v>
                </c:pt>
                <c:pt idx="1">
                  <c:v>78.900000000000006</c:v>
                </c:pt>
                <c:pt idx="2">
                  <c:v>76.7</c:v>
                </c:pt>
                <c:pt idx="3">
                  <c:v>107</c:v>
                </c:pt>
                <c:pt idx="5">
                  <c:v>86.2</c:v>
                </c:pt>
              </c:numCache>
            </c:numRef>
          </c:yVal>
          <c:smooth val="0"/>
          <c:extLst>
            <c:ext xmlns:c16="http://schemas.microsoft.com/office/drawing/2014/chart" uri="{C3380CC4-5D6E-409C-BE32-E72D297353CC}">
              <c16:uniqueId val="{00000000-1BC1-4F9E-838A-498ADB3293EC}"/>
            </c:ext>
          </c:extLst>
        </c:ser>
        <c:dLbls>
          <c:showLegendKey val="0"/>
          <c:showVal val="0"/>
          <c:showCatName val="0"/>
          <c:showSerName val="0"/>
          <c:showPercent val="0"/>
          <c:showBubbleSize val="0"/>
        </c:dLbls>
        <c:axId val="565768280"/>
        <c:axId val="565769264"/>
      </c:scatterChart>
      <c:valAx>
        <c:axId val="5657682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769264"/>
        <c:crosses val="autoZero"/>
        <c:crossBetween val="midCat"/>
      </c:valAx>
      <c:valAx>
        <c:axId val="565769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7682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Payroll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Sheet7!$C$17</c:f>
              <c:strCache>
                <c:ptCount val="1"/>
                <c:pt idx="0">
                  <c:v>Projected</c:v>
                </c:pt>
              </c:strCache>
            </c:strRef>
          </c:tx>
          <c:spPr>
            <a:ln w="19050" cap="rnd">
              <a:noFill/>
              <a:round/>
            </a:ln>
            <a:effectLst/>
          </c:spPr>
          <c:marker>
            <c:symbol val="circle"/>
            <c:size val="5"/>
            <c:spPr>
              <a:solidFill>
                <a:schemeClr val="accent1"/>
              </a:solidFill>
              <a:ln w="9525">
                <a:solidFill>
                  <a:schemeClr val="accent1"/>
                </a:solidFill>
              </a:ln>
              <a:effectLst/>
            </c:spPr>
          </c:marker>
          <c:xVal>
            <c:numRef>
              <c:f>Sheet7!$B$18:$B$24</c:f>
              <c:numCache>
                <c:formatCode>General</c:formatCode>
                <c:ptCount val="7"/>
                <c:pt idx="0">
                  <c:v>2005</c:v>
                </c:pt>
                <c:pt idx="1">
                  <c:v>2009</c:v>
                </c:pt>
                <c:pt idx="2">
                  <c:v>2009</c:v>
                </c:pt>
                <c:pt idx="3">
                  <c:v>2019</c:v>
                </c:pt>
                <c:pt idx="4">
                  <c:v>2015</c:v>
                </c:pt>
                <c:pt idx="5">
                  <c:v>2020</c:v>
                </c:pt>
                <c:pt idx="6">
                  <c:v>2023</c:v>
                </c:pt>
              </c:numCache>
            </c:numRef>
          </c:xVal>
          <c:yVal>
            <c:numRef>
              <c:f>Sheet7!$C$18:$C$24</c:f>
              <c:numCache>
                <c:formatCode>General</c:formatCode>
                <c:ptCount val="7"/>
                <c:pt idx="0">
                  <c:v>63.2</c:v>
                </c:pt>
                <c:pt idx="1">
                  <c:v>78.900000000000006</c:v>
                </c:pt>
                <c:pt idx="2">
                  <c:v>76.7</c:v>
                </c:pt>
                <c:pt idx="3">
                  <c:v>107</c:v>
                </c:pt>
                <c:pt idx="5">
                  <c:v>86.2</c:v>
                </c:pt>
              </c:numCache>
            </c:numRef>
          </c:yVal>
          <c:smooth val="0"/>
          <c:extLst>
            <c:ext xmlns:c16="http://schemas.microsoft.com/office/drawing/2014/chart" uri="{C3380CC4-5D6E-409C-BE32-E72D297353CC}">
              <c16:uniqueId val="{00000000-F8E8-4E62-9E89-EED2FFCEAE03}"/>
            </c:ext>
          </c:extLst>
        </c:ser>
        <c:dLbls>
          <c:showLegendKey val="0"/>
          <c:showVal val="0"/>
          <c:showCatName val="0"/>
          <c:showSerName val="0"/>
          <c:showPercent val="0"/>
          <c:showBubbleSize val="0"/>
        </c:dLbls>
        <c:axId val="565768280"/>
        <c:axId val="565769264"/>
      </c:scatterChart>
      <c:valAx>
        <c:axId val="5657682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769264"/>
        <c:crosses val="autoZero"/>
        <c:crossBetween val="midCat"/>
      </c:valAx>
      <c:valAx>
        <c:axId val="565769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7682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Adjusted Gross Income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Sheet7!$C$49</c:f>
              <c:strCache>
                <c:ptCount val="1"/>
                <c:pt idx="0">
                  <c:v>Projected</c:v>
                </c:pt>
              </c:strCache>
            </c:strRef>
          </c:tx>
          <c:spPr>
            <a:ln w="19050" cap="rnd">
              <a:noFill/>
              <a:round/>
            </a:ln>
            <a:effectLst/>
          </c:spPr>
          <c:marker>
            <c:symbol val="circle"/>
            <c:size val="5"/>
            <c:spPr>
              <a:solidFill>
                <a:schemeClr val="accent1"/>
              </a:solidFill>
              <a:ln w="9525">
                <a:solidFill>
                  <a:schemeClr val="accent1"/>
                </a:solidFill>
              </a:ln>
              <a:effectLst/>
            </c:spPr>
          </c:marker>
          <c:xVal>
            <c:numRef>
              <c:f>Sheet7!$B$50:$B$56</c:f>
              <c:numCache>
                <c:formatCode>General</c:formatCode>
                <c:ptCount val="7"/>
                <c:pt idx="0">
                  <c:v>2005</c:v>
                </c:pt>
                <c:pt idx="1">
                  <c:v>2009</c:v>
                </c:pt>
                <c:pt idx="2">
                  <c:v>2009</c:v>
                </c:pt>
                <c:pt idx="3">
                  <c:v>2019</c:v>
                </c:pt>
                <c:pt idx="4">
                  <c:v>2015</c:v>
                </c:pt>
                <c:pt idx="5">
                  <c:v>2020</c:v>
                </c:pt>
                <c:pt idx="6">
                  <c:v>2023</c:v>
                </c:pt>
              </c:numCache>
            </c:numRef>
          </c:xVal>
          <c:yVal>
            <c:numRef>
              <c:f>Sheet7!$C$50:$C$56</c:f>
              <c:numCache>
                <c:formatCode>General</c:formatCode>
                <c:ptCount val="7"/>
                <c:pt idx="0">
                  <c:v>83</c:v>
                </c:pt>
                <c:pt idx="1">
                  <c:v>106</c:v>
                </c:pt>
                <c:pt idx="3">
                  <c:v>190</c:v>
                </c:pt>
                <c:pt idx="5">
                  <c:v>150</c:v>
                </c:pt>
              </c:numCache>
            </c:numRef>
          </c:yVal>
          <c:smooth val="0"/>
          <c:extLst>
            <c:ext xmlns:c16="http://schemas.microsoft.com/office/drawing/2014/chart" uri="{C3380CC4-5D6E-409C-BE32-E72D297353CC}">
              <c16:uniqueId val="{00000000-411C-42E6-B029-269DC458C375}"/>
            </c:ext>
          </c:extLst>
        </c:ser>
        <c:dLbls>
          <c:showLegendKey val="0"/>
          <c:showVal val="0"/>
          <c:showCatName val="0"/>
          <c:showSerName val="0"/>
          <c:showPercent val="0"/>
          <c:showBubbleSize val="0"/>
        </c:dLbls>
        <c:axId val="556046472"/>
        <c:axId val="556045816"/>
      </c:scatterChart>
      <c:valAx>
        <c:axId val="5560464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045816"/>
        <c:crosses val="autoZero"/>
        <c:crossBetween val="midCat"/>
      </c:valAx>
      <c:valAx>
        <c:axId val="556045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60464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Adjusted Gross Income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Sheet7!$C$49</c:f>
              <c:strCache>
                <c:ptCount val="1"/>
                <c:pt idx="0">
                  <c:v>Projected</c:v>
                </c:pt>
              </c:strCache>
            </c:strRef>
          </c:tx>
          <c:spPr>
            <a:ln w="19050" cap="rnd">
              <a:noFill/>
              <a:round/>
            </a:ln>
            <a:effectLst/>
          </c:spPr>
          <c:marker>
            <c:symbol val="circle"/>
            <c:size val="5"/>
            <c:spPr>
              <a:solidFill>
                <a:schemeClr val="accent1"/>
              </a:solidFill>
              <a:ln w="9525">
                <a:solidFill>
                  <a:schemeClr val="accent1"/>
                </a:solidFill>
              </a:ln>
              <a:effectLst/>
            </c:spPr>
          </c:marker>
          <c:xVal>
            <c:numRef>
              <c:f>Sheet7!$B$50:$B$72</c:f>
              <c:numCache>
                <c:formatCode>General</c:formatCode>
                <c:ptCount val="23"/>
                <c:pt idx="0">
                  <c:v>2005</c:v>
                </c:pt>
                <c:pt idx="1">
                  <c:v>2009</c:v>
                </c:pt>
                <c:pt idx="2">
                  <c:v>2009</c:v>
                </c:pt>
                <c:pt idx="3">
                  <c:v>2019</c:v>
                </c:pt>
                <c:pt idx="4">
                  <c:v>2015</c:v>
                </c:pt>
                <c:pt idx="5">
                  <c:v>2020</c:v>
                </c:pt>
                <c:pt idx="6">
                  <c:v>2023</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numCache>
            </c:numRef>
          </c:xVal>
          <c:yVal>
            <c:numRef>
              <c:f>Sheet7!$C$50:$C$72</c:f>
              <c:numCache>
                <c:formatCode>General</c:formatCode>
                <c:ptCount val="23"/>
                <c:pt idx="0">
                  <c:v>83</c:v>
                </c:pt>
                <c:pt idx="1">
                  <c:v>106</c:v>
                </c:pt>
                <c:pt idx="3">
                  <c:v>190</c:v>
                </c:pt>
                <c:pt idx="5">
                  <c:v>150</c:v>
                </c:pt>
              </c:numCache>
            </c:numRef>
          </c:yVal>
          <c:smooth val="0"/>
          <c:extLst>
            <c:ext xmlns:c16="http://schemas.microsoft.com/office/drawing/2014/chart" uri="{C3380CC4-5D6E-409C-BE32-E72D297353CC}">
              <c16:uniqueId val="{00000000-6135-4397-B37B-C7B7800481FA}"/>
            </c:ext>
          </c:extLst>
        </c:ser>
        <c:ser>
          <c:idx val="1"/>
          <c:order val="1"/>
          <c:tx>
            <c:strRef>
              <c:f>Sheet7!$D$49</c:f>
              <c:strCache>
                <c:ptCount val="1"/>
                <c:pt idx="0">
                  <c:v>Actual</c:v>
                </c:pt>
              </c:strCache>
            </c:strRef>
          </c:tx>
          <c:spPr>
            <a:ln w="19050" cap="rnd">
              <a:noFill/>
              <a:round/>
            </a:ln>
            <a:effectLst/>
          </c:spPr>
          <c:marker>
            <c:symbol val="circle"/>
            <c:size val="5"/>
            <c:spPr>
              <a:solidFill>
                <a:schemeClr val="accent2"/>
              </a:solidFill>
              <a:ln w="9525">
                <a:solidFill>
                  <a:schemeClr val="accent2"/>
                </a:solidFill>
              </a:ln>
              <a:effectLst/>
            </c:spPr>
          </c:marker>
          <c:xVal>
            <c:numRef>
              <c:f>Sheet7!$B$50:$B$72</c:f>
              <c:numCache>
                <c:formatCode>General</c:formatCode>
                <c:ptCount val="23"/>
                <c:pt idx="0">
                  <c:v>2005</c:v>
                </c:pt>
                <c:pt idx="1">
                  <c:v>2009</c:v>
                </c:pt>
                <c:pt idx="2">
                  <c:v>2009</c:v>
                </c:pt>
                <c:pt idx="3">
                  <c:v>2019</c:v>
                </c:pt>
                <c:pt idx="4">
                  <c:v>2015</c:v>
                </c:pt>
                <c:pt idx="5">
                  <c:v>2020</c:v>
                </c:pt>
                <c:pt idx="6">
                  <c:v>2023</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numCache>
            </c:numRef>
          </c:xVal>
          <c:yVal>
            <c:numRef>
              <c:f>Sheet7!$D$50:$D$72</c:f>
              <c:numCache>
                <c:formatCode>General</c:formatCode>
                <c:ptCount val="23"/>
                <c:pt idx="7">
                  <c:v>71.917500000000004</c:v>
                </c:pt>
                <c:pt idx="8">
                  <c:v>68.907499999999985</c:v>
                </c:pt>
                <c:pt idx="9">
                  <c:v>68.047499999999999</c:v>
                </c:pt>
                <c:pt idx="10">
                  <c:v>69.982499999999987</c:v>
                </c:pt>
                <c:pt idx="11">
                  <c:v>75.894999999999996</c:v>
                </c:pt>
                <c:pt idx="12">
                  <c:v>84.556274999999999</c:v>
                </c:pt>
                <c:pt idx="13">
                  <c:v>91.688900000000004</c:v>
                </c:pt>
                <c:pt idx="14">
                  <c:v>100.36415</c:v>
                </c:pt>
                <c:pt idx="15">
                  <c:v>91.977000000000004</c:v>
                </c:pt>
                <c:pt idx="16">
                  <c:v>86.107499999999987</c:v>
                </c:pt>
                <c:pt idx="17">
                  <c:v>90.407499999999985</c:v>
                </c:pt>
                <c:pt idx="18">
                  <c:v>92.987499999999997</c:v>
                </c:pt>
                <c:pt idx="19">
                  <c:v>101.37249999999999</c:v>
                </c:pt>
                <c:pt idx="20">
                  <c:v>103.30749999999999</c:v>
                </c:pt>
                <c:pt idx="21">
                  <c:v>112.875</c:v>
                </c:pt>
                <c:pt idx="22">
                  <c:v>120.61499999999999</c:v>
                </c:pt>
              </c:numCache>
            </c:numRef>
          </c:yVal>
          <c:smooth val="0"/>
          <c:extLst>
            <c:ext xmlns:c16="http://schemas.microsoft.com/office/drawing/2014/chart" uri="{C3380CC4-5D6E-409C-BE32-E72D297353CC}">
              <c16:uniqueId val="{00000001-6135-4397-B37B-C7B7800481FA}"/>
            </c:ext>
          </c:extLst>
        </c:ser>
        <c:dLbls>
          <c:showLegendKey val="0"/>
          <c:showVal val="0"/>
          <c:showCatName val="0"/>
          <c:showSerName val="0"/>
          <c:showPercent val="0"/>
          <c:showBubbleSize val="0"/>
        </c:dLbls>
        <c:axId val="421279888"/>
        <c:axId val="421280216"/>
      </c:scatterChart>
      <c:valAx>
        <c:axId val="421279888"/>
        <c:scaling>
          <c:orientation val="minMax"/>
          <c:min val="20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1280216"/>
        <c:crosses val="autoZero"/>
        <c:crossBetween val="midCat"/>
      </c:valAx>
      <c:valAx>
        <c:axId val="421280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127988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Adjusted Gross Income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Sheet7!$C$49</c:f>
              <c:strCache>
                <c:ptCount val="1"/>
                <c:pt idx="0">
                  <c:v>Projected</c:v>
                </c:pt>
              </c:strCache>
            </c:strRef>
          </c:tx>
          <c:spPr>
            <a:ln w="19050" cap="rnd">
              <a:noFill/>
              <a:round/>
            </a:ln>
            <a:effectLst/>
          </c:spPr>
          <c:marker>
            <c:symbol val="circle"/>
            <c:size val="5"/>
            <c:spPr>
              <a:solidFill>
                <a:schemeClr val="accent1"/>
              </a:solidFill>
              <a:ln w="9525">
                <a:solidFill>
                  <a:schemeClr val="accent1"/>
                </a:solidFill>
              </a:ln>
              <a:effectLst/>
            </c:spPr>
          </c:marker>
          <c:xVal>
            <c:numRef>
              <c:f>Sheet7!$B$50:$B$72</c:f>
              <c:numCache>
                <c:formatCode>General</c:formatCode>
                <c:ptCount val="23"/>
                <c:pt idx="0">
                  <c:v>2005</c:v>
                </c:pt>
                <c:pt idx="1">
                  <c:v>2009</c:v>
                </c:pt>
                <c:pt idx="2">
                  <c:v>2009</c:v>
                </c:pt>
                <c:pt idx="3">
                  <c:v>2019</c:v>
                </c:pt>
                <c:pt idx="4">
                  <c:v>2015</c:v>
                </c:pt>
                <c:pt idx="5">
                  <c:v>2020</c:v>
                </c:pt>
                <c:pt idx="6">
                  <c:v>2023</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numCache>
            </c:numRef>
          </c:xVal>
          <c:yVal>
            <c:numRef>
              <c:f>Sheet7!$C$50:$C$72</c:f>
              <c:numCache>
                <c:formatCode>General</c:formatCode>
                <c:ptCount val="23"/>
                <c:pt idx="0">
                  <c:v>83</c:v>
                </c:pt>
                <c:pt idx="1">
                  <c:v>106</c:v>
                </c:pt>
                <c:pt idx="3">
                  <c:v>190</c:v>
                </c:pt>
                <c:pt idx="5">
                  <c:v>150</c:v>
                </c:pt>
              </c:numCache>
            </c:numRef>
          </c:yVal>
          <c:smooth val="0"/>
          <c:extLst>
            <c:ext xmlns:c16="http://schemas.microsoft.com/office/drawing/2014/chart" uri="{C3380CC4-5D6E-409C-BE32-E72D297353CC}">
              <c16:uniqueId val="{00000000-860F-4809-87EA-D3F3B2FB1B50}"/>
            </c:ext>
          </c:extLst>
        </c:ser>
        <c:ser>
          <c:idx val="1"/>
          <c:order val="1"/>
          <c:tx>
            <c:strRef>
              <c:f>Sheet7!$D$49</c:f>
              <c:strCache>
                <c:ptCount val="1"/>
                <c:pt idx="0">
                  <c:v>Actual</c:v>
                </c:pt>
              </c:strCache>
            </c:strRef>
          </c:tx>
          <c:spPr>
            <a:ln w="19050" cap="rnd">
              <a:noFill/>
              <a:round/>
            </a:ln>
            <a:effectLst/>
          </c:spPr>
          <c:marker>
            <c:symbol val="circle"/>
            <c:size val="5"/>
            <c:spPr>
              <a:solidFill>
                <a:schemeClr val="accent2"/>
              </a:solidFill>
              <a:ln w="9525">
                <a:solidFill>
                  <a:schemeClr val="accent2"/>
                </a:solidFill>
              </a:ln>
              <a:effectLst/>
            </c:spPr>
          </c:marker>
          <c:xVal>
            <c:numRef>
              <c:f>Sheet7!$B$50:$B$72</c:f>
              <c:numCache>
                <c:formatCode>General</c:formatCode>
                <c:ptCount val="23"/>
                <c:pt idx="0">
                  <c:v>2005</c:v>
                </c:pt>
                <c:pt idx="1">
                  <c:v>2009</c:v>
                </c:pt>
                <c:pt idx="2">
                  <c:v>2009</c:v>
                </c:pt>
                <c:pt idx="3">
                  <c:v>2019</c:v>
                </c:pt>
                <c:pt idx="4">
                  <c:v>2015</c:v>
                </c:pt>
                <c:pt idx="5">
                  <c:v>2020</c:v>
                </c:pt>
                <c:pt idx="6">
                  <c:v>2023</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numCache>
            </c:numRef>
          </c:xVal>
          <c:yVal>
            <c:numRef>
              <c:f>Sheet7!$D$50:$D$72</c:f>
              <c:numCache>
                <c:formatCode>General</c:formatCode>
                <c:ptCount val="23"/>
                <c:pt idx="7">
                  <c:v>71.917500000000004</c:v>
                </c:pt>
                <c:pt idx="8">
                  <c:v>68.907499999999985</c:v>
                </c:pt>
                <c:pt idx="9">
                  <c:v>68.047499999999999</c:v>
                </c:pt>
                <c:pt idx="10">
                  <c:v>69.982499999999987</c:v>
                </c:pt>
                <c:pt idx="11">
                  <c:v>75.894999999999996</c:v>
                </c:pt>
                <c:pt idx="12">
                  <c:v>84.556274999999999</c:v>
                </c:pt>
                <c:pt idx="13">
                  <c:v>91.688900000000004</c:v>
                </c:pt>
                <c:pt idx="14">
                  <c:v>100.36415</c:v>
                </c:pt>
                <c:pt idx="15">
                  <c:v>91.977000000000004</c:v>
                </c:pt>
                <c:pt idx="16">
                  <c:v>86.107499999999987</c:v>
                </c:pt>
                <c:pt idx="17">
                  <c:v>90.407499999999985</c:v>
                </c:pt>
                <c:pt idx="18">
                  <c:v>92.987499999999997</c:v>
                </c:pt>
                <c:pt idx="19">
                  <c:v>101.37249999999999</c:v>
                </c:pt>
                <c:pt idx="20">
                  <c:v>103.30749999999999</c:v>
                </c:pt>
                <c:pt idx="21">
                  <c:v>112.875</c:v>
                </c:pt>
                <c:pt idx="22">
                  <c:v>120.61499999999999</c:v>
                </c:pt>
              </c:numCache>
            </c:numRef>
          </c:yVal>
          <c:smooth val="0"/>
          <c:extLst>
            <c:ext xmlns:c16="http://schemas.microsoft.com/office/drawing/2014/chart" uri="{C3380CC4-5D6E-409C-BE32-E72D297353CC}">
              <c16:uniqueId val="{00000001-860F-4809-87EA-D3F3B2FB1B50}"/>
            </c:ext>
          </c:extLst>
        </c:ser>
        <c:dLbls>
          <c:showLegendKey val="0"/>
          <c:showVal val="0"/>
          <c:showCatName val="0"/>
          <c:showSerName val="0"/>
          <c:showPercent val="0"/>
          <c:showBubbleSize val="0"/>
        </c:dLbls>
        <c:axId val="421279888"/>
        <c:axId val="421280216"/>
      </c:scatterChart>
      <c:valAx>
        <c:axId val="421279888"/>
        <c:scaling>
          <c:orientation val="minMax"/>
          <c:min val="20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1280216"/>
        <c:crosses val="autoZero"/>
        <c:crossBetween val="midCat"/>
      </c:valAx>
      <c:valAx>
        <c:axId val="421280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127988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'Income Tx Dist by AGI'!$A$70</c:f>
              <c:strCache>
                <c:ptCount val="1"/>
                <c:pt idx="0">
                  <c:v>Effective Tax Rate %</c:v>
                </c:pt>
              </c:strCache>
            </c:strRef>
          </c:tx>
          <c:spPr>
            <a:solidFill>
              <a:schemeClr val="accent1"/>
            </a:solidFill>
            <a:ln>
              <a:noFill/>
            </a:ln>
            <a:effectLst/>
          </c:spPr>
          <c:invertIfNegative val="0"/>
          <c:val>
            <c:numRef>
              <c:f>'Income Tx Dist by AGI'!$B$70:$U$70</c:f>
              <c:numCache>
                <c:formatCode>0.00</c:formatCode>
                <c:ptCount val="20"/>
                <c:pt idx="0">
                  <c:v>0</c:v>
                </c:pt>
                <c:pt idx="1">
                  <c:v>1.4150049736869752E-2</c:v>
                </c:pt>
                <c:pt idx="2">
                  <c:v>1.8654520025532775E-2</c:v>
                </c:pt>
                <c:pt idx="3">
                  <c:v>2.5924366391264966E-2</c:v>
                </c:pt>
                <c:pt idx="4">
                  <c:v>3.2751871822897953E-2</c:v>
                </c:pt>
                <c:pt idx="5">
                  <c:v>3.8044781562213199E-2</c:v>
                </c:pt>
                <c:pt idx="6">
                  <c:v>4.3015715431696661E-2</c:v>
                </c:pt>
                <c:pt idx="7">
                  <c:v>4.6624757567529818E-2</c:v>
                </c:pt>
                <c:pt idx="8">
                  <c:v>4.9402742947804106E-2</c:v>
                </c:pt>
                <c:pt idx="9">
                  <c:v>5.1171355973610964E-2</c:v>
                </c:pt>
                <c:pt idx="10">
                  <c:v>5.2409488285083933E-2</c:v>
                </c:pt>
                <c:pt idx="11">
                  <c:v>5.300686590731106E-2</c:v>
                </c:pt>
                <c:pt idx="12">
                  <c:v>5.4343808094434447E-2</c:v>
                </c:pt>
                <c:pt idx="13">
                  <c:v>5.6122753788069878E-2</c:v>
                </c:pt>
                <c:pt idx="14">
                  <c:v>5.7591827996408898E-2</c:v>
                </c:pt>
                <c:pt idx="15">
                  <c:v>5.9426165790201782E-2</c:v>
                </c:pt>
                <c:pt idx="16">
                  <c:v>6.9054066308690529E-2</c:v>
                </c:pt>
                <c:pt idx="17">
                  <c:v>8.3014762384600205E-2</c:v>
                </c:pt>
                <c:pt idx="18">
                  <c:v>8.5270345512372656E-2</c:v>
                </c:pt>
                <c:pt idx="19">
                  <c:v>0</c:v>
                </c:pt>
              </c:numCache>
            </c:numRef>
          </c:val>
          <c:extLst>
            <c:ext xmlns:c16="http://schemas.microsoft.com/office/drawing/2014/chart" uri="{C3380CC4-5D6E-409C-BE32-E72D297353CC}">
              <c16:uniqueId val="{00000000-A2E8-410B-8191-6483BC4295BD}"/>
            </c:ext>
          </c:extLst>
        </c:ser>
        <c:dLbls>
          <c:showLegendKey val="0"/>
          <c:showVal val="0"/>
          <c:showCatName val="0"/>
          <c:showSerName val="0"/>
          <c:showPercent val="0"/>
          <c:showBubbleSize val="0"/>
        </c:dLbls>
        <c:gapWidth val="219"/>
        <c:overlap val="-27"/>
        <c:axId val="703038704"/>
        <c:axId val="703037392"/>
      </c:barChart>
      <c:catAx>
        <c:axId val="70303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3037392"/>
        <c:crosses val="autoZero"/>
        <c:auto val="1"/>
        <c:lblAlgn val="ctr"/>
        <c:lblOffset val="100"/>
        <c:noMultiLvlLbl val="0"/>
      </c:catAx>
      <c:valAx>
        <c:axId val="7030373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3038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'Income Tx Dist by Percentile'!$A$70</c:f>
              <c:strCache>
                <c:ptCount val="1"/>
                <c:pt idx="0">
                  <c:v>Effective Tax Rate %</c:v>
                </c:pt>
              </c:strCache>
            </c:strRef>
          </c:tx>
          <c:spPr>
            <a:solidFill>
              <a:schemeClr val="accent1"/>
            </a:solidFill>
            <a:ln>
              <a:noFill/>
            </a:ln>
            <a:effectLst/>
          </c:spPr>
          <c:invertIfNegative val="0"/>
          <c:val>
            <c:numRef>
              <c:f>'Income Tx Dist by Percentile'!$B$70:$U$70</c:f>
              <c:numCache>
                <c:formatCode>0.00</c:formatCode>
                <c:ptCount val="20"/>
                <c:pt idx="0">
                  <c:v>0</c:v>
                </c:pt>
                <c:pt idx="1">
                  <c:v>3.3766486993049093E-2</c:v>
                </c:pt>
                <c:pt idx="2">
                  <c:v>4.8169605847587497E-2</c:v>
                </c:pt>
                <c:pt idx="3">
                  <c:v>5.4904960271489806E-2</c:v>
                </c:pt>
                <c:pt idx="4">
                  <c:v>6.475274751028072E-2</c:v>
                </c:pt>
                <c:pt idx="5">
                  <c:v>7.8732330166045042E-2</c:v>
                </c:pt>
                <c:pt idx="6">
                  <c:v>8.5643577998188114E-2</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0D9-45E7-9F45-8B9C453F98F9}"/>
            </c:ext>
          </c:extLst>
        </c:ser>
        <c:dLbls>
          <c:showLegendKey val="0"/>
          <c:showVal val="0"/>
          <c:showCatName val="0"/>
          <c:showSerName val="0"/>
          <c:showPercent val="0"/>
          <c:showBubbleSize val="0"/>
        </c:dLbls>
        <c:gapWidth val="219"/>
        <c:overlap val="-27"/>
        <c:axId val="703038704"/>
        <c:axId val="703037392"/>
      </c:barChart>
      <c:catAx>
        <c:axId val="70303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3037392"/>
        <c:crosses val="autoZero"/>
        <c:auto val="1"/>
        <c:lblAlgn val="ctr"/>
        <c:lblOffset val="100"/>
        <c:noMultiLvlLbl val="0"/>
      </c:catAx>
      <c:valAx>
        <c:axId val="7030373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3038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'Income Tx Dist by Age'!$A$70</c:f>
              <c:strCache>
                <c:ptCount val="1"/>
                <c:pt idx="0">
                  <c:v>Tax = 07.72 Billion</c:v>
                </c:pt>
              </c:strCache>
            </c:strRef>
          </c:tx>
          <c:spPr>
            <a:solidFill>
              <a:schemeClr val="accent1"/>
            </a:solidFill>
            <a:ln>
              <a:noFill/>
            </a:ln>
            <a:effectLst/>
          </c:spPr>
          <c:invertIfNegative val="0"/>
          <c:val>
            <c:numRef>
              <c:f>'Income Tx Dist by Age'!$B$70:$U$70</c:f>
              <c:numCache>
                <c:formatCode>0.00</c:formatCode>
                <c:ptCount val="20"/>
                <c:pt idx="0">
                  <c:v>0</c:v>
                </c:pt>
                <c:pt idx="1">
                  <c:v>4.0502363193096892E-2</c:v>
                </c:pt>
                <c:pt idx="2">
                  <c:v>0.24094334002744808</c:v>
                </c:pt>
                <c:pt idx="3">
                  <c:v>0.46488598347557608</c:v>
                </c:pt>
                <c:pt idx="4">
                  <c:v>0.65684362325064072</c:v>
                </c:pt>
                <c:pt idx="5">
                  <c:v>0.78439841493108753</c:v>
                </c:pt>
                <c:pt idx="6">
                  <c:v>0.85957979365782888</c:v>
                </c:pt>
                <c:pt idx="7">
                  <c:v>0.94002370122680323</c:v>
                </c:pt>
                <c:pt idx="8">
                  <c:v>0.94595492836306405</c:v>
                </c:pt>
                <c:pt idx="9">
                  <c:v>0.95606327693565296</c:v>
                </c:pt>
                <c:pt idx="10">
                  <c:v>0.90439468788806276</c:v>
                </c:pt>
                <c:pt idx="11">
                  <c:v>0.36125331489134144</c:v>
                </c:pt>
                <c:pt idx="12">
                  <c:v>0.23158349625683089</c:v>
                </c:pt>
                <c:pt idx="13">
                  <c:v>0.15345249169214045</c:v>
                </c:pt>
                <c:pt idx="14">
                  <c:v>8.1797911822007505E-2</c:v>
                </c:pt>
                <c:pt idx="15">
                  <c:v>9.3005609863492114E-2</c:v>
                </c:pt>
                <c:pt idx="16">
                  <c:v>3.2162302279767963E-3</c:v>
                </c:pt>
                <c:pt idx="17">
                  <c:v>0</c:v>
                </c:pt>
                <c:pt idx="18">
                  <c:v>0</c:v>
                </c:pt>
                <c:pt idx="19">
                  <c:v>0</c:v>
                </c:pt>
              </c:numCache>
            </c:numRef>
          </c:val>
          <c:extLst>
            <c:ext xmlns:c16="http://schemas.microsoft.com/office/drawing/2014/chart" uri="{C3380CC4-5D6E-409C-BE32-E72D297353CC}">
              <c16:uniqueId val="{00000000-E400-498D-8C9C-51C9132A0DD4}"/>
            </c:ext>
          </c:extLst>
        </c:ser>
        <c:dLbls>
          <c:showLegendKey val="0"/>
          <c:showVal val="0"/>
          <c:showCatName val="0"/>
          <c:showSerName val="0"/>
          <c:showPercent val="0"/>
          <c:showBubbleSize val="0"/>
        </c:dLbls>
        <c:gapWidth val="219"/>
        <c:overlap val="-27"/>
        <c:axId val="703038704"/>
        <c:axId val="703037392"/>
      </c:barChart>
      <c:catAx>
        <c:axId val="70303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3037392"/>
        <c:crosses val="autoZero"/>
        <c:auto val="1"/>
        <c:lblAlgn val="ctr"/>
        <c:lblOffset val="100"/>
        <c:noMultiLvlLbl val="0"/>
      </c:catAx>
      <c:valAx>
        <c:axId val="7030373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3038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'Payroll by Employer Size'!$A$70</c:f>
              <c:strCache>
                <c:ptCount val="1"/>
                <c:pt idx="0">
                  <c:v>Tax = 08.13 Billion</c:v>
                </c:pt>
              </c:strCache>
            </c:strRef>
          </c:tx>
          <c:spPr>
            <a:solidFill>
              <a:schemeClr val="accent1"/>
            </a:solidFill>
            <a:ln>
              <a:noFill/>
            </a:ln>
            <a:effectLst/>
          </c:spPr>
          <c:invertIfNegative val="0"/>
          <c:val>
            <c:numRef>
              <c:f>'Payroll by Employer Size'!$B$70:$U$70</c:f>
              <c:numCache>
                <c:formatCode>0.00</c:formatCode>
                <c:ptCount val="20"/>
                <c:pt idx="0">
                  <c:v>0.4105952512229743</c:v>
                </c:pt>
                <c:pt idx="1">
                  <c:v>0.38214019095931367</c:v>
                </c:pt>
                <c:pt idx="2">
                  <c:v>0.50509496737745363</c:v>
                </c:pt>
                <c:pt idx="3">
                  <c:v>0.80218502162668071</c:v>
                </c:pt>
                <c:pt idx="4">
                  <c:v>0.63549271467494806</c:v>
                </c:pt>
                <c:pt idx="5">
                  <c:v>0.88915156755914315</c:v>
                </c:pt>
                <c:pt idx="6">
                  <c:v>0.63511840919017748</c:v>
                </c:pt>
                <c:pt idx="7">
                  <c:v>2.3126728002644685</c:v>
                </c:pt>
                <c:pt idx="8">
                  <c:v>1.2401990629989461</c:v>
                </c:pt>
                <c:pt idx="9">
                  <c:v>0.32040118877158785</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6579-4E60-8614-57D1974E6FCD}"/>
            </c:ext>
          </c:extLst>
        </c:ser>
        <c:dLbls>
          <c:showLegendKey val="0"/>
          <c:showVal val="0"/>
          <c:showCatName val="0"/>
          <c:showSerName val="0"/>
          <c:showPercent val="0"/>
          <c:showBubbleSize val="0"/>
        </c:dLbls>
        <c:gapWidth val="219"/>
        <c:overlap val="-27"/>
        <c:axId val="703038704"/>
        <c:axId val="703037392"/>
      </c:barChart>
      <c:catAx>
        <c:axId val="70303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3037392"/>
        <c:crosses val="autoZero"/>
        <c:auto val="1"/>
        <c:lblAlgn val="ctr"/>
        <c:lblOffset val="100"/>
        <c:noMultiLvlLbl val="0"/>
      </c:catAx>
      <c:valAx>
        <c:axId val="7030373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3038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'M23(2005)'!$A$70</c:f>
              <c:strCache>
                <c:ptCount val="1"/>
                <c:pt idx="0">
                  <c:v>Tax = 10.60 Billion</c:v>
                </c:pt>
              </c:strCache>
            </c:strRef>
          </c:tx>
          <c:spPr>
            <a:solidFill>
              <a:schemeClr val="accent1"/>
            </a:solidFill>
            <a:ln>
              <a:noFill/>
            </a:ln>
            <a:effectLst/>
          </c:spPr>
          <c:invertIfNegative val="0"/>
          <c:val>
            <c:numRef>
              <c:f>'M23(2005)'!$B$70:$U$70</c:f>
              <c:numCache>
                <c:formatCode>0.00</c:formatCode>
                <c:ptCount val="20"/>
                <c:pt idx="0">
                  <c:v>0</c:v>
                </c:pt>
                <c:pt idx="1">
                  <c:v>6.0039999999999996</c:v>
                </c:pt>
                <c:pt idx="2">
                  <c:v>4.5960000000000001</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C23E-4617-A8C4-04CFC99D409D}"/>
            </c:ext>
          </c:extLst>
        </c:ser>
        <c:dLbls>
          <c:showLegendKey val="0"/>
          <c:showVal val="0"/>
          <c:showCatName val="0"/>
          <c:showSerName val="0"/>
          <c:showPercent val="0"/>
          <c:showBubbleSize val="0"/>
        </c:dLbls>
        <c:gapWidth val="219"/>
        <c:overlap val="-27"/>
        <c:axId val="703038704"/>
        <c:axId val="703037392"/>
      </c:barChart>
      <c:catAx>
        <c:axId val="70303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3037392"/>
        <c:crosses val="autoZero"/>
        <c:auto val="1"/>
        <c:lblAlgn val="ctr"/>
        <c:lblOffset val="100"/>
        <c:noMultiLvlLbl val="0"/>
      </c:catAx>
      <c:valAx>
        <c:axId val="7030373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3038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'M23(2009)'!$A$70</c:f>
              <c:strCache>
                <c:ptCount val="1"/>
                <c:pt idx="0">
                  <c:v>Tax = 13.40 Billion</c:v>
                </c:pt>
              </c:strCache>
            </c:strRef>
          </c:tx>
          <c:spPr>
            <a:solidFill>
              <a:schemeClr val="accent1"/>
            </a:solidFill>
            <a:ln>
              <a:noFill/>
            </a:ln>
            <a:effectLst/>
          </c:spPr>
          <c:invertIfNegative val="0"/>
          <c:val>
            <c:numRef>
              <c:f>'M23(2009)'!$B$70:$U$70</c:f>
              <c:numCache>
                <c:formatCode>0.00</c:formatCode>
                <c:ptCount val="20"/>
                <c:pt idx="0">
                  <c:v>0</c:v>
                </c:pt>
                <c:pt idx="1">
                  <c:v>7.4955000000000007</c:v>
                </c:pt>
                <c:pt idx="2">
                  <c:v>5.9044999999999996</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2C3C-4D58-A527-9F150913AF64}"/>
            </c:ext>
          </c:extLst>
        </c:ser>
        <c:dLbls>
          <c:showLegendKey val="0"/>
          <c:showVal val="0"/>
          <c:showCatName val="0"/>
          <c:showSerName val="0"/>
          <c:showPercent val="0"/>
          <c:showBubbleSize val="0"/>
        </c:dLbls>
        <c:gapWidth val="219"/>
        <c:overlap val="-27"/>
        <c:axId val="703038704"/>
        <c:axId val="703037392"/>
      </c:barChart>
      <c:catAx>
        <c:axId val="70303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3037392"/>
        <c:crosses val="autoZero"/>
        <c:auto val="1"/>
        <c:lblAlgn val="ctr"/>
        <c:lblOffset val="100"/>
        <c:noMultiLvlLbl val="0"/>
      </c:catAx>
      <c:valAx>
        <c:axId val="7030373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3038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'OHCTF (2009)'!$A$70</c:f>
              <c:strCache>
                <c:ptCount val="1"/>
                <c:pt idx="0">
                  <c:v>Tax = 16.30 Billion</c:v>
                </c:pt>
              </c:strCache>
            </c:strRef>
          </c:tx>
          <c:spPr>
            <a:solidFill>
              <a:schemeClr val="accent1"/>
            </a:solidFill>
            <a:ln>
              <a:noFill/>
            </a:ln>
            <a:effectLst/>
          </c:spPr>
          <c:invertIfNegative val="0"/>
          <c:val>
            <c:numRef>
              <c:f>'OHCTF (2009)'!$B$70:$U$70</c:f>
              <c:numCache>
                <c:formatCode>0.00</c:formatCode>
                <c:ptCount val="20"/>
                <c:pt idx="0">
                  <c:v>0</c:v>
                </c:pt>
                <c:pt idx="1">
                  <c:v>16.3</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5AE0-4F86-A1C3-F24DF3C5E1E6}"/>
            </c:ext>
          </c:extLst>
        </c:ser>
        <c:dLbls>
          <c:showLegendKey val="0"/>
          <c:showVal val="0"/>
          <c:showCatName val="0"/>
          <c:showSerName val="0"/>
          <c:showPercent val="0"/>
          <c:showBubbleSize val="0"/>
        </c:dLbls>
        <c:gapWidth val="219"/>
        <c:overlap val="-27"/>
        <c:axId val="703038704"/>
        <c:axId val="703037392"/>
      </c:barChart>
      <c:catAx>
        <c:axId val="70303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3037392"/>
        <c:crosses val="autoZero"/>
        <c:auto val="1"/>
        <c:lblAlgn val="ctr"/>
        <c:lblOffset val="100"/>
        <c:noMultiLvlLbl val="0"/>
      </c:catAx>
      <c:valAx>
        <c:axId val="7030373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3038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'Friedman(2019)'!$A$70</c:f>
              <c:strCache>
                <c:ptCount val="1"/>
                <c:pt idx="0">
                  <c:v>Tax = 14.86 Billion</c:v>
                </c:pt>
              </c:strCache>
            </c:strRef>
          </c:tx>
          <c:spPr>
            <a:solidFill>
              <a:schemeClr val="accent1"/>
            </a:solidFill>
            <a:ln>
              <a:noFill/>
            </a:ln>
            <a:effectLst/>
          </c:spPr>
          <c:invertIfNegative val="0"/>
          <c:val>
            <c:numRef>
              <c:f>'Friedman(2019)'!$B$70:$U$70</c:f>
              <c:numCache>
                <c:formatCode>0.00</c:formatCode>
                <c:ptCount val="20"/>
                <c:pt idx="0">
                  <c:v>0</c:v>
                </c:pt>
                <c:pt idx="1">
                  <c:v>1.2949999999999999</c:v>
                </c:pt>
                <c:pt idx="2">
                  <c:v>7.13</c:v>
                </c:pt>
                <c:pt idx="3">
                  <c:v>2.58</c:v>
                </c:pt>
                <c:pt idx="4">
                  <c:v>3.8549999999999986</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16C4-41E2-95EF-3AD84353726C}"/>
            </c:ext>
          </c:extLst>
        </c:ser>
        <c:dLbls>
          <c:showLegendKey val="0"/>
          <c:showVal val="0"/>
          <c:showCatName val="0"/>
          <c:showSerName val="0"/>
          <c:showPercent val="0"/>
          <c:showBubbleSize val="0"/>
        </c:dLbls>
        <c:gapWidth val="219"/>
        <c:overlap val="-27"/>
        <c:axId val="703038704"/>
        <c:axId val="703037392"/>
      </c:barChart>
      <c:catAx>
        <c:axId val="70303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3037392"/>
        <c:crosses val="autoZero"/>
        <c:auto val="1"/>
        <c:lblAlgn val="ctr"/>
        <c:lblOffset val="100"/>
        <c:noMultiLvlLbl val="0"/>
      </c:catAx>
      <c:valAx>
        <c:axId val="7030373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3038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2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AA2E539-238E-4BCC-A124-852FD673A9EC}">
  <sheetPr/>
  <sheetViews>
    <sheetView zoomScale="131" workbookViewId="0" zoomToFit="1"/>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1FF15E7-0A4D-40A4-96BC-B0BB0F09A539}">
  <sheetPr/>
  <sheetViews>
    <sheetView zoomScale="131" workbookViewId="0" zoomToFit="1"/>
  </sheetViews>
  <sheetProtection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A3E7049-DBF4-4713-9A48-7A43869DA4F4}">
  <sheetPr/>
  <sheetViews>
    <sheetView zoomScale="131" workbookViewId="0" zoomToFit="1"/>
  </sheetViews>
  <sheetProtection content="1" objects="1"/>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04F6EAE-4DA9-43AD-8ADF-B9976258CF64}">
  <sheetPr/>
  <sheetViews>
    <sheetView zoomScale="131" workbookViewId="0" zoomToFit="1"/>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Spin" dx="22" fmlaLink="B20" max="20" page="10" val="0"/>
</file>

<file path=xl/ctrlProps/ctrlProp10.xml><?xml version="1.0" encoding="utf-8"?>
<formControlPr xmlns="http://schemas.microsoft.com/office/spreadsheetml/2009/9/main" objectType="Spin" dx="22" fmlaLink="J20" max="20" page="10" val="0"/>
</file>

<file path=xl/ctrlProps/ctrlProp100.xml><?xml version="1.0" encoding="utf-8"?>
<formControlPr xmlns="http://schemas.microsoft.com/office/spreadsheetml/2009/9/main" objectType="Spin" dx="22" fmlaLink="Q20" max="20" page="10" val="0"/>
</file>

<file path=xl/ctrlProps/ctrlProp101.xml><?xml version="1.0" encoding="utf-8"?>
<formControlPr xmlns="http://schemas.microsoft.com/office/spreadsheetml/2009/9/main" objectType="Spin" dx="22" fmlaLink="R20" max="20" page="10" val="0"/>
</file>

<file path=xl/ctrlProps/ctrlProp102.xml><?xml version="1.0" encoding="utf-8"?>
<formControlPr xmlns="http://schemas.microsoft.com/office/spreadsheetml/2009/9/main" objectType="Spin" dx="22" fmlaLink="S20" max="20" page="10" val="0"/>
</file>

<file path=xl/ctrlProps/ctrlProp103.xml><?xml version="1.0" encoding="utf-8"?>
<formControlPr xmlns="http://schemas.microsoft.com/office/spreadsheetml/2009/9/main" objectType="Spin" dx="22" fmlaLink="T20" max="20" page="10" val="0"/>
</file>

<file path=xl/ctrlProps/ctrlProp104.xml><?xml version="1.0" encoding="utf-8"?>
<formControlPr xmlns="http://schemas.microsoft.com/office/spreadsheetml/2009/9/main" objectType="Spin" dx="22" fmlaLink="U20" max="20" page="10" val="0"/>
</file>

<file path=xl/ctrlProps/ctrlProp105.xml><?xml version="1.0" encoding="utf-8"?>
<formControlPr xmlns="http://schemas.microsoft.com/office/spreadsheetml/2009/9/main" objectType="Spin" dx="22" fmlaLink="B18" max="20" page="10" val="0"/>
</file>

<file path=xl/ctrlProps/ctrlProp106.xml><?xml version="1.0" encoding="utf-8"?>
<formControlPr xmlns="http://schemas.microsoft.com/office/spreadsheetml/2009/9/main" objectType="Spin" dx="22" fmlaLink="C18" max="20" page="10" val="9"/>
</file>

<file path=xl/ctrlProps/ctrlProp107.xml><?xml version="1.0" encoding="utf-8"?>
<formControlPr xmlns="http://schemas.microsoft.com/office/spreadsheetml/2009/9/main" objectType="Spin" dx="22" fmlaLink="D18" max="20" page="10" val="13"/>
</file>

<file path=xl/ctrlProps/ctrlProp108.xml><?xml version="1.0" encoding="utf-8"?>
<formControlPr xmlns="http://schemas.microsoft.com/office/spreadsheetml/2009/9/main" objectType="Spin" dx="22" fmlaLink="E18" max="20" page="10" val="15"/>
</file>

<file path=xl/ctrlProps/ctrlProp109.xml><?xml version="1.0" encoding="utf-8"?>
<formControlPr xmlns="http://schemas.microsoft.com/office/spreadsheetml/2009/9/main" objectType="Spin" dx="22" fmlaLink="F18" max="20" page="10" val="17"/>
</file>

<file path=xl/ctrlProps/ctrlProp11.xml><?xml version="1.0" encoding="utf-8"?>
<formControlPr xmlns="http://schemas.microsoft.com/office/spreadsheetml/2009/9/main" objectType="Spin" dx="22" fmlaLink="K20" max="200" page="10" val="0"/>
</file>

<file path=xl/ctrlProps/ctrlProp110.xml><?xml version="1.0" encoding="utf-8"?>
<formControlPr xmlns="http://schemas.microsoft.com/office/spreadsheetml/2009/9/main" objectType="Spin" dx="22" fmlaLink="G18" max="20" page="10" val="20"/>
</file>

<file path=xl/ctrlProps/ctrlProp111.xml><?xml version="1.0" encoding="utf-8"?>
<formControlPr xmlns="http://schemas.microsoft.com/office/spreadsheetml/2009/9/main" objectType="Spin" dx="22" fmlaLink="H18" max="20" page="10" val="20"/>
</file>

<file path=xl/ctrlProps/ctrlProp112.xml><?xml version="1.0" encoding="utf-8"?>
<formControlPr xmlns="http://schemas.microsoft.com/office/spreadsheetml/2009/9/main" objectType="Spin" dx="22" fmlaLink="I18" max="20" page="10" val="0"/>
</file>

<file path=xl/ctrlProps/ctrlProp113.xml><?xml version="1.0" encoding="utf-8"?>
<formControlPr xmlns="http://schemas.microsoft.com/office/spreadsheetml/2009/9/main" objectType="Spin" dx="22" fmlaLink="J18" max="20" page="10" val="0"/>
</file>

<file path=xl/ctrlProps/ctrlProp114.xml><?xml version="1.0" encoding="utf-8"?>
<formControlPr xmlns="http://schemas.microsoft.com/office/spreadsheetml/2009/9/main" objectType="Spin" dx="22" fmlaLink="K18" inc="5" max="100" page="10" val="0"/>
</file>

<file path=xl/ctrlProps/ctrlProp115.xml><?xml version="1.0" encoding="utf-8"?>
<formControlPr xmlns="http://schemas.microsoft.com/office/spreadsheetml/2009/9/main" objectType="Spin" dx="22" fmlaLink="L18" max="20" page="10" val="0"/>
</file>

<file path=xl/ctrlProps/ctrlProp116.xml><?xml version="1.0" encoding="utf-8"?>
<formControlPr xmlns="http://schemas.microsoft.com/office/spreadsheetml/2009/9/main" objectType="Spin" dx="22" fmlaLink="M18" max="20" page="10" val="0"/>
</file>

<file path=xl/ctrlProps/ctrlProp117.xml><?xml version="1.0" encoding="utf-8"?>
<formControlPr xmlns="http://schemas.microsoft.com/office/spreadsheetml/2009/9/main" objectType="Spin" dx="22" fmlaLink="N18" max="20" page="10" val="0"/>
</file>

<file path=xl/ctrlProps/ctrlProp118.xml><?xml version="1.0" encoding="utf-8"?>
<formControlPr xmlns="http://schemas.microsoft.com/office/spreadsheetml/2009/9/main" objectType="Spin" dx="22" fmlaLink="O18" max="20" page="10" val="0"/>
</file>

<file path=xl/ctrlProps/ctrlProp119.xml><?xml version="1.0" encoding="utf-8"?>
<formControlPr xmlns="http://schemas.microsoft.com/office/spreadsheetml/2009/9/main" objectType="Spin" dx="22" fmlaLink="P18" max="5" page="10" val="0"/>
</file>

<file path=xl/ctrlProps/ctrlProp12.xml><?xml version="1.0" encoding="utf-8"?>
<formControlPr xmlns="http://schemas.microsoft.com/office/spreadsheetml/2009/9/main" objectType="Spin" dx="22" fmlaLink="L20" max="20" page="10" val="0"/>
</file>

<file path=xl/ctrlProps/ctrlProp120.xml><?xml version="1.0" encoding="utf-8"?>
<formControlPr xmlns="http://schemas.microsoft.com/office/spreadsheetml/2009/9/main" objectType="Spin" dx="22" fmlaLink="Q18" max="20" page="10" val="0"/>
</file>

<file path=xl/ctrlProps/ctrlProp121.xml><?xml version="1.0" encoding="utf-8"?>
<formControlPr xmlns="http://schemas.microsoft.com/office/spreadsheetml/2009/9/main" objectType="Spin" dx="22" fmlaLink="R18" max="30" page="10" val="0"/>
</file>

<file path=xl/ctrlProps/ctrlProp122.xml><?xml version="1.0" encoding="utf-8"?>
<formControlPr xmlns="http://schemas.microsoft.com/office/spreadsheetml/2009/9/main" objectType="Spin" dx="22" fmlaLink="S18" max="30" page="10" val="0"/>
</file>

<file path=xl/ctrlProps/ctrlProp123.xml><?xml version="1.0" encoding="utf-8"?>
<formControlPr xmlns="http://schemas.microsoft.com/office/spreadsheetml/2009/9/main" objectType="Spin" dx="22" fmlaLink="T18" max="30" page="10" val="0"/>
</file>

<file path=xl/ctrlProps/ctrlProp124.xml><?xml version="1.0" encoding="utf-8"?>
<formControlPr xmlns="http://schemas.microsoft.com/office/spreadsheetml/2009/9/main" objectType="Spin" dx="22" fmlaLink="U18" max="20" page="10" val="0"/>
</file>

<file path=xl/ctrlProps/ctrlProp125.xml><?xml version="1.0" encoding="utf-8"?>
<formControlPr xmlns="http://schemas.microsoft.com/office/spreadsheetml/2009/9/main" objectType="Spin" dx="22" fmlaLink="V26" max="3" min="1" page="10" val="3"/>
</file>

<file path=xl/ctrlProps/ctrlProp126.xml><?xml version="1.0" encoding="utf-8"?>
<formControlPr xmlns="http://schemas.microsoft.com/office/spreadsheetml/2009/9/main" objectType="Spin" dx="22" fmlaLink="B20" max="20" page="10" val="0"/>
</file>

<file path=xl/ctrlProps/ctrlProp127.xml><?xml version="1.0" encoding="utf-8"?>
<formControlPr xmlns="http://schemas.microsoft.com/office/spreadsheetml/2009/9/main" objectType="Spin" dx="22" fmlaLink="C20" max="20" page="10" val="0"/>
</file>

<file path=xl/ctrlProps/ctrlProp128.xml><?xml version="1.0" encoding="utf-8"?>
<formControlPr xmlns="http://schemas.microsoft.com/office/spreadsheetml/2009/9/main" objectType="Spin" dx="22" fmlaLink="D20" max="20" page="10" val="0"/>
</file>

<file path=xl/ctrlProps/ctrlProp129.xml><?xml version="1.0" encoding="utf-8"?>
<formControlPr xmlns="http://schemas.microsoft.com/office/spreadsheetml/2009/9/main" objectType="Spin" dx="22" fmlaLink="E20" max="20" page="10" val="0"/>
</file>

<file path=xl/ctrlProps/ctrlProp13.xml><?xml version="1.0" encoding="utf-8"?>
<formControlPr xmlns="http://schemas.microsoft.com/office/spreadsheetml/2009/9/main" objectType="Spin" dx="22" fmlaLink="M20" max="20" page="10" val="0"/>
</file>

<file path=xl/ctrlProps/ctrlProp130.xml><?xml version="1.0" encoding="utf-8"?>
<formControlPr xmlns="http://schemas.microsoft.com/office/spreadsheetml/2009/9/main" objectType="Spin" dx="22" fmlaLink="F20" max="20" page="10" val="0"/>
</file>

<file path=xl/ctrlProps/ctrlProp131.xml><?xml version="1.0" encoding="utf-8"?>
<formControlPr xmlns="http://schemas.microsoft.com/office/spreadsheetml/2009/9/main" objectType="Spin" dx="22" fmlaLink="G20" max="20" page="10" val="0"/>
</file>

<file path=xl/ctrlProps/ctrlProp132.xml><?xml version="1.0" encoding="utf-8"?>
<formControlPr xmlns="http://schemas.microsoft.com/office/spreadsheetml/2009/9/main" objectType="Spin" dx="22" fmlaLink="H20" max="20" page="10" val="0"/>
</file>

<file path=xl/ctrlProps/ctrlProp133.xml><?xml version="1.0" encoding="utf-8"?>
<formControlPr xmlns="http://schemas.microsoft.com/office/spreadsheetml/2009/9/main" objectType="Spin" dx="22" fmlaLink="I20" max="20" page="10" val="0"/>
</file>

<file path=xl/ctrlProps/ctrlProp134.xml><?xml version="1.0" encoding="utf-8"?>
<formControlPr xmlns="http://schemas.microsoft.com/office/spreadsheetml/2009/9/main" objectType="Spin" dx="22" fmlaLink="J20" max="20" page="10" val="0"/>
</file>

<file path=xl/ctrlProps/ctrlProp135.xml><?xml version="1.0" encoding="utf-8"?>
<formControlPr xmlns="http://schemas.microsoft.com/office/spreadsheetml/2009/9/main" objectType="Spin" dx="22" fmlaLink="K20" inc="5" max="100" page="10" val="0"/>
</file>

<file path=xl/ctrlProps/ctrlProp136.xml><?xml version="1.0" encoding="utf-8"?>
<formControlPr xmlns="http://schemas.microsoft.com/office/spreadsheetml/2009/9/main" objectType="Spin" dx="22" fmlaLink="L20" max="20" page="10" val="0"/>
</file>

<file path=xl/ctrlProps/ctrlProp137.xml><?xml version="1.0" encoding="utf-8"?>
<formControlPr xmlns="http://schemas.microsoft.com/office/spreadsheetml/2009/9/main" objectType="Spin" dx="22" fmlaLink="M20" max="20" page="10" val="0"/>
</file>

<file path=xl/ctrlProps/ctrlProp138.xml><?xml version="1.0" encoding="utf-8"?>
<formControlPr xmlns="http://schemas.microsoft.com/office/spreadsheetml/2009/9/main" objectType="Spin" dx="22" fmlaLink="N20" max="20" page="10" val="0"/>
</file>

<file path=xl/ctrlProps/ctrlProp139.xml><?xml version="1.0" encoding="utf-8"?>
<formControlPr xmlns="http://schemas.microsoft.com/office/spreadsheetml/2009/9/main" objectType="Spin" dx="22" fmlaLink="O20" max="20" page="10" val="0"/>
</file>

<file path=xl/ctrlProps/ctrlProp14.xml><?xml version="1.0" encoding="utf-8"?>
<formControlPr xmlns="http://schemas.microsoft.com/office/spreadsheetml/2009/9/main" objectType="Spin" dx="22" fmlaLink="N20" max="20" page="10" val="0"/>
</file>

<file path=xl/ctrlProps/ctrlProp140.xml><?xml version="1.0" encoding="utf-8"?>
<formControlPr xmlns="http://schemas.microsoft.com/office/spreadsheetml/2009/9/main" objectType="Spin" dx="22" fmlaLink="P20" max="20" page="10" val="0"/>
</file>

<file path=xl/ctrlProps/ctrlProp141.xml><?xml version="1.0" encoding="utf-8"?>
<formControlPr xmlns="http://schemas.microsoft.com/office/spreadsheetml/2009/9/main" objectType="Spin" dx="22" fmlaLink="Q20" max="20" page="10" val="0"/>
</file>

<file path=xl/ctrlProps/ctrlProp142.xml><?xml version="1.0" encoding="utf-8"?>
<formControlPr xmlns="http://schemas.microsoft.com/office/spreadsheetml/2009/9/main" objectType="Spin" dx="22" fmlaLink="R20" max="20" page="10" val="0"/>
</file>

<file path=xl/ctrlProps/ctrlProp143.xml><?xml version="1.0" encoding="utf-8"?>
<formControlPr xmlns="http://schemas.microsoft.com/office/spreadsheetml/2009/9/main" objectType="Spin" dx="22" fmlaLink="S20" max="20" page="10" val="0"/>
</file>

<file path=xl/ctrlProps/ctrlProp144.xml><?xml version="1.0" encoding="utf-8"?>
<formControlPr xmlns="http://schemas.microsoft.com/office/spreadsheetml/2009/9/main" objectType="Spin" dx="22" fmlaLink="T20" max="20" page="10" val="0"/>
</file>

<file path=xl/ctrlProps/ctrlProp145.xml><?xml version="1.0" encoding="utf-8"?>
<formControlPr xmlns="http://schemas.microsoft.com/office/spreadsheetml/2009/9/main" objectType="Spin" dx="22" fmlaLink="U20" max="20" page="10" val="0"/>
</file>

<file path=xl/ctrlProps/ctrlProp146.xml><?xml version="1.0" encoding="utf-8"?>
<formControlPr xmlns="http://schemas.microsoft.com/office/spreadsheetml/2009/9/main" objectType="Spin" dx="22" fmlaLink="B18" max="20" page="10" val="0"/>
</file>

<file path=xl/ctrlProps/ctrlProp147.xml><?xml version="1.0" encoding="utf-8"?>
<formControlPr xmlns="http://schemas.microsoft.com/office/spreadsheetml/2009/9/main" objectType="Spin" dx="22" fmlaLink="C18" max="20" page="10" val="20"/>
</file>

<file path=xl/ctrlProps/ctrlProp148.xml><?xml version="1.0" encoding="utf-8"?>
<formControlPr xmlns="http://schemas.microsoft.com/office/spreadsheetml/2009/9/main" objectType="Spin" dx="22" fmlaLink="D18" max="20" page="10" val="20"/>
</file>

<file path=xl/ctrlProps/ctrlProp149.xml><?xml version="1.0" encoding="utf-8"?>
<formControlPr xmlns="http://schemas.microsoft.com/office/spreadsheetml/2009/9/main" objectType="Spin" dx="22" fmlaLink="E18" max="20" page="10" val="20"/>
</file>

<file path=xl/ctrlProps/ctrlProp15.xml><?xml version="1.0" encoding="utf-8"?>
<formControlPr xmlns="http://schemas.microsoft.com/office/spreadsheetml/2009/9/main" objectType="Spin" dx="22" fmlaLink="O20" max="20" page="10" val="3"/>
</file>

<file path=xl/ctrlProps/ctrlProp150.xml><?xml version="1.0" encoding="utf-8"?>
<formControlPr xmlns="http://schemas.microsoft.com/office/spreadsheetml/2009/9/main" objectType="Spin" dx="22" fmlaLink="F18" max="20" page="10" val="20"/>
</file>

<file path=xl/ctrlProps/ctrlProp151.xml><?xml version="1.0" encoding="utf-8"?>
<formControlPr xmlns="http://schemas.microsoft.com/office/spreadsheetml/2009/9/main" objectType="Spin" dx="22" fmlaLink="G18" max="20" page="10" val="20"/>
</file>

<file path=xl/ctrlProps/ctrlProp152.xml><?xml version="1.0" encoding="utf-8"?>
<formControlPr xmlns="http://schemas.microsoft.com/office/spreadsheetml/2009/9/main" objectType="Spin" dx="22" fmlaLink="H18" max="20" page="10" val="20"/>
</file>

<file path=xl/ctrlProps/ctrlProp153.xml><?xml version="1.0" encoding="utf-8"?>
<formControlPr xmlns="http://schemas.microsoft.com/office/spreadsheetml/2009/9/main" objectType="Spin" dx="22" fmlaLink="I18" max="20" page="10" val="20"/>
</file>

<file path=xl/ctrlProps/ctrlProp154.xml><?xml version="1.0" encoding="utf-8"?>
<formControlPr xmlns="http://schemas.microsoft.com/office/spreadsheetml/2009/9/main" objectType="Spin" dx="22" fmlaLink="J18" max="20" page="10" val="20"/>
</file>

<file path=xl/ctrlProps/ctrlProp155.xml><?xml version="1.0" encoding="utf-8"?>
<formControlPr xmlns="http://schemas.microsoft.com/office/spreadsheetml/2009/9/main" objectType="Spin" dx="22" fmlaLink="K18" max="20" page="10" val="20"/>
</file>

<file path=xl/ctrlProps/ctrlProp156.xml><?xml version="1.0" encoding="utf-8"?>
<formControlPr xmlns="http://schemas.microsoft.com/office/spreadsheetml/2009/9/main" objectType="Spin" dx="22" fmlaLink="L18" max="20" page="10" val="20"/>
</file>

<file path=xl/ctrlProps/ctrlProp157.xml><?xml version="1.0" encoding="utf-8"?>
<formControlPr xmlns="http://schemas.microsoft.com/office/spreadsheetml/2009/9/main" objectType="Spin" dx="22" fmlaLink="M18" max="20" page="10" val="10"/>
</file>

<file path=xl/ctrlProps/ctrlProp158.xml><?xml version="1.0" encoding="utf-8"?>
<formControlPr xmlns="http://schemas.microsoft.com/office/spreadsheetml/2009/9/main" objectType="Spin" dx="22" fmlaLink="N18" max="20" page="10" val="10"/>
</file>

<file path=xl/ctrlProps/ctrlProp159.xml><?xml version="1.0" encoding="utf-8"?>
<formControlPr xmlns="http://schemas.microsoft.com/office/spreadsheetml/2009/9/main" objectType="Spin" dx="22" fmlaLink="O18" max="20" page="10" val="10"/>
</file>

<file path=xl/ctrlProps/ctrlProp16.xml><?xml version="1.0" encoding="utf-8"?>
<formControlPr xmlns="http://schemas.microsoft.com/office/spreadsheetml/2009/9/main" objectType="Spin" dx="22" fmlaLink="P20" max="20" page="10" val="0"/>
</file>

<file path=xl/ctrlProps/ctrlProp160.xml><?xml version="1.0" encoding="utf-8"?>
<formControlPr xmlns="http://schemas.microsoft.com/office/spreadsheetml/2009/9/main" objectType="Spin" dx="22" fmlaLink="P18" max="20" page="10" val="10"/>
</file>

<file path=xl/ctrlProps/ctrlProp161.xml><?xml version="1.0" encoding="utf-8"?>
<formControlPr xmlns="http://schemas.microsoft.com/office/spreadsheetml/2009/9/main" objectType="Spin" dx="22" fmlaLink="Q18" max="20" page="10" val="10"/>
</file>

<file path=xl/ctrlProps/ctrlProp162.xml><?xml version="1.0" encoding="utf-8"?>
<formControlPr xmlns="http://schemas.microsoft.com/office/spreadsheetml/2009/9/main" objectType="Spin" dx="22" fmlaLink="R18" max="30" page="10" val="10"/>
</file>

<file path=xl/ctrlProps/ctrlProp163.xml><?xml version="1.0" encoding="utf-8"?>
<formControlPr xmlns="http://schemas.microsoft.com/office/spreadsheetml/2009/9/main" objectType="Spin" dx="22" fmlaLink="S18" max="30" page="10" val="0"/>
</file>

<file path=xl/ctrlProps/ctrlProp164.xml><?xml version="1.0" encoding="utf-8"?>
<formControlPr xmlns="http://schemas.microsoft.com/office/spreadsheetml/2009/9/main" objectType="Spin" dx="22" fmlaLink="T18" max="30" page="10" val="0"/>
</file>

<file path=xl/ctrlProps/ctrlProp165.xml><?xml version="1.0" encoding="utf-8"?>
<formControlPr xmlns="http://schemas.microsoft.com/office/spreadsheetml/2009/9/main" objectType="Spin" dx="22" fmlaLink="U18" max="20" page="10" val="0"/>
</file>

<file path=xl/ctrlProps/ctrlProp166.xml><?xml version="1.0" encoding="utf-8"?>
<formControlPr xmlns="http://schemas.microsoft.com/office/spreadsheetml/2009/9/main" objectType="Spin" dx="22" fmlaLink="V26" max="3" min="1" page="10"/>
</file>

<file path=xl/ctrlProps/ctrlProp167.xml><?xml version="1.0" encoding="utf-8"?>
<formControlPr xmlns="http://schemas.microsoft.com/office/spreadsheetml/2009/9/main" objectType="Spin" dx="22" fmlaLink="B20" max="20" page="10" val="0"/>
</file>

<file path=xl/ctrlProps/ctrlProp168.xml><?xml version="1.0" encoding="utf-8"?>
<formControlPr xmlns="http://schemas.microsoft.com/office/spreadsheetml/2009/9/main" objectType="Spin" dx="22" fmlaLink="C20" max="20" page="10" val="0"/>
</file>

<file path=xl/ctrlProps/ctrlProp169.xml><?xml version="1.0" encoding="utf-8"?>
<formControlPr xmlns="http://schemas.microsoft.com/office/spreadsheetml/2009/9/main" objectType="Spin" dx="22" fmlaLink="D20" max="20" page="10" val="0"/>
</file>

<file path=xl/ctrlProps/ctrlProp17.xml><?xml version="1.0" encoding="utf-8"?>
<formControlPr xmlns="http://schemas.microsoft.com/office/spreadsheetml/2009/9/main" objectType="Spin" dx="22" fmlaLink="Q20" max="20" page="10" val="0"/>
</file>

<file path=xl/ctrlProps/ctrlProp170.xml><?xml version="1.0" encoding="utf-8"?>
<formControlPr xmlns="http://schemas.microsoft.com/office/spreadsheetml/2009/9/main" objectType="Spin" dx="22" fmlaLink="E20" max="20" page="10" val="0"/>
</file>

<file path=xl/ctrlProps/ctrlProp171.xml><?xml version="1.0" encoding="utf-8"?>
<formControlPr xmlns="http://schemas.microsoft.com/office/spreadsheetml/2009/9/main" objectType="Spin" dx="22" fmlaLink="F20" max="20" page="10" val="0"/>
</file>

<file path=xl/ctrlProps/ctrlProp172.xml><?xml version="1.0" encoding="utf-8"?>
<formControlPr xmlns="http://schemas.microsoft.com/office/spreadsheetml/2009/9/main" objectType="Spin" dx="22" fmlaLink="G20" max="20" page="10" val="0"/>
</file>

<file path=xl/ctrlProps/ctrlProp173.xml><?xml version="1.0" encoding="utf-8"?>
<formControlPr xmlns="http://schemas.microsoft.com/office/spreadsheetml/2009/9/main" objectType="Spin" dx="22" fmlaLink="H20" max="20" page="10" val="0"/>
</file>

<file path=xl/ctrlProps/ctrlProp174.xml><?xml version="1.0" encoding="utf-8"?>
<formControlPr xmlns="http://schemas.microsoft.com/office/spreadsheetml/2009/9/main" objectType="Spin" dx="22" fmlaLink="I20" max="20" page="10" val="0"/>
</file>

<file path=xl/ctrlProps/ctrlProp175.xml><?xml version="1.0" encoding="utf-8"?>
<formControlPr xmlns="http://schemas.microsoft.com/office/spreadsheetml/2009/9/main" objectType="Spin" dx="22" fmlaLink="J20" max="20" page="10" val="0"/>
</file>

<file path=xl/ctrlProps/ctrlProp176.xml><?xml version="1.0" encoding="utf-8"?>
<formControlPr xmlns="http://schemas.microsoft.com/office/spreadsheetml/2009/9/main" objectType="Spin" dx="22" fmlaLink="K20" inc="5" max="100" page="10" val="0"/>
</file>

<file path=xl/ctrlProps/ctrlProp177.xml><?xml version="1.0" encoding="utf-8"?>
<formControlPr xmlns="http://schemas.microsoft.com/office/spreadsheetml/2009/9/main" objectType="Spin" dx="22" fmlaLink="L20" max="20" page="10" val="0"/>
</file>

<file path=xl/ctrlProps/ctrlProp178.xml><?xml version="1.0" encoding="utf-8"?>
<formControlPr xmlns="http://schemas.microsoft.com/office/spreadsheetml/2009/9/main" objectType="Spin" dx="22" fmlaLink="M20" max="20" page="10" val="0"/>
</file>

<file path=xl/ctrlProps/ctrlProp179.xml><?xml version="1.0" encoding="utf-8"?>
<formControlPr xmlns="http://schemas.microsoft.com/office/spreadsheetml/2009/9/main" objectType="Spin" dx="22" fmlaLink="N20" max="20" page="10" val="0"/>
</file>

<file path=xl/ctrlProps/ctrlProp18.xml><?xml version="1.0" encoding="utf-8"?>
<formControlPr xmlns="http://schemas.microsoft.com/office/spreadsheetml/2009/9/main" objectType="Spin" dx="22" fmlaLink="R20" max="20" page="10" val="0"/>
</file>

<file path=xl/ctrlProps/ctrlProp180.xml><?xml version="1.0" encoding="utf-8"?>
<formControlPr xmlns="http://schemas.microsoft.com/office/spreadsheetml/2009/9/main" objectType="Spin" dx="22" fmlaLink="O20" max="20" page="10" val="0"/>
</file>

<file path=xl/ctrlProps/ctrlProp181.xml><?xml version="1.0" encoding="utf-8"?>
<formControlPr xmlns="http://schemas.microsoft.com/office/spreadsheetml/2009/9/main" objectType="Spin" dx="22" fmlaLink="P20" max="20" page="10" val="0"/>
</file>

<file path=xl/ctrlProps/ctrlProp182.xml><?xml version="1.0" encoding="utf-8"?>
<formControlPr xmlns="http://schemas.microsoft.com/office/spreadsheetml/2009/9/main" objectType="Spin" dx="22" fmlaLink="Q20" max="20" page="10" val="0"/>
</file>

<file path=xl/ctrlProps/ctrlProp183.xml><?xml version="1.0" encoding="utf-8"?>
<formControlPr xmlns="http://schemas.microsoft.com/office/spreadsheetml/2009/9/main" objectType="Spin" dx="22" fmlaLink="R20" max="20" page="10" val="0"/>
</file>

<file path=xl/ctrlProps/ctrlProp184.xml><?xml version="1.0" encoding="utf-8"?>
<formControlPr xmlns="http://schemas.microsoft.com/office/spreadsheetml/2009/9/main" objectType="Spin" dx="22" fmlaLink="S20" max="20" page="10" val="0"/>
</file>

<file path=xl/ctrlProps/ctrlProp185.xml><?xml version="1.0" encoding="utf-8"?>
<formControlPr xmlns="http://schemas.microsoft.com/office/spreadsheetml/2009/9/main" objectType="Spin" dx="22" fmlaLink="T20" max="20" page="10" val="0"/>
</file>

<file path=xl/ctrlProps/ctrlProp186.xml><?xml version="1.0" encoding="utf-8"?>
<formControlPr xmlns="http://schemas.microsoft.com/office/spreadsheetml/2009/9/main" objectType="Spin" dx="22" fmlaLink="U20" max="20" page="10" val="0"/>
</file>

<file path=xl/ctrlProps/ctrlProp187.xml><?xml version="1.0" encoding="utf-8"?>
<formControlPr xmlns="http://schemas.microsoft.com/office/spreadsheetml/2009/9/main" objectType="Spin" dx="22" fmlaLink="B18" max="20" page="10" val="20"/>
</file>

<file path=xl/ctrlProps/ctrlProp188.xml><?xml version="1.0" encoding="utf-8"?>
<formControlPr xmlns="http://schemas.microsoft.com/office/spreadsheetml/2009/9/main" objectType="Spin" dx="22" fmlaLink="C18" max="20" page="10" val="20"/>
</file>

<file path=xl/ctrlProps/ctrlProp189.xml><?xml version="1.0" encoding="utf-8"?>
<formControlPr xmlns="http://schemas.microsoft.com/office/spreadsheetml/2009/9/main" objectType="Spin" dx="22" fmlaLink="D18" max="20" page="10" val="20"/>
</file>

<file path=xl/ctrlProps/ctrlProp19.xml><?xml version="1.0" encoding="utf-8"?>
<formControlPr xmlns="http://schemas.microsoft.com/office/spreadsheetml/2009/9/main" objectType="Spin" dx="22" fmlaLink="S20" max="20" page="10" val="0"/>
</file>

<file path=xl/ctrlProps/ctrlProp190.xml><?xml version="1.0" encoding="utf-8"?>
<formControlPr xmlns="http://schemas.microsoft.com/office/spreadsheetml/2009/9/main" objectType="Spin" dx="22" fmlaLink="E18" max="20" page="10" val="20"/>
</file>

<file path=xl/ctrlProps/ctrlProp191.xml><?xml version="1.0" encoding="utf-8"?>
<formControlPr xmlns="http://schemas.microsoft.com/office/spreadsheetml/2009/9/main" objectType="Spin" dx="22" fmlaLink="F18" max="20" page="10" val="20"/>
</file>

<file path=xl/ctrlProps/ctrlProp192.xml><?xml version="1.0" encoding="utf-8"?>
<formControlPr xmlns="http://schemas.microsoft.com/office/spreadsheetml/2009/9/main" objectType="Spin" dx="22" fmlaLink="G18" max="20" page="10" val="20"/>
</file>

<file path=xl/ctrlProps/ctrlProp193.xml><?xml version="1.0" encoding="utf-8"?>
<formControlPr xmlns="http://schemas.microsoft.com/office/spreadsheetml/2009/9/main" objectType="Spin" dx="22" fmlaLink="H18" max="20" page="10" val="20"/>
</file>

<file path=xl/ctrlProps/ctrlProp194.xml><?xml version="1.0" encoding="utf-8"?>
<formControlPr xmlns="http://schemas.microsoft.com/office/spreadsheetml/2009/9/main" objectType="Spin" dx="22" fmlaLink="I18" max="20" page="10" val="20"/>
</file>

<file path=xl/ctrlProps/ctrlProp195.xml><?xml version="1.0" encoding="utf-8"?>
<formControlPr xmlns="http://schemas.microsoft.com/office/spreadsheetml/2009/9/main" objectType="Spin" dx="22" fmlaLink="J18" max="20" page="10" val="20"/>
</file>

<file path=xl/ctrlProps/ctrlProp196.xml><?xml version="1.0" encoding="utf-8"?>
<formControlPr xmlns="http://schemas.microsoft.com/office/spreadsheetml/2009/9/main" objectType="Spin" dx="22" fmlaLink="K18" max="20" page="10" val="20"/>
</file>

<file path=xl/ctrlProps/ctrlProp197.xml><?xml version="1.0" encoding="utf-8"?>
<formControlPr xmlns="http://schemas.microsoft.com/office/spreadsheetml/2009/9/main" objectType="Spin" dx="22" fmlaLink="L18" max="20" page="10" val="0"/>
</file>

<file path=xl/ctrlProps/ctrlProp198.xml><?xml version="1.0" encoding="utf-8"?>
<formControlPr xmlns="http://schemas.microsoft.com/office/spreadsheetml/2009/9/main" objectType="Spin" dx="22" fmlaLink="M18" max="20" page="10" val="0"/>
</file>

<file path=xl/ctrlProps/ctrlProp199.xml><?xml version="1.0" encoding="utf-8"?>
<formControlPr xmlns="http://schemas.microsoft.com/office/spreadsheetml/2009/9/main" objectType="Spin" dx="22" fmlaLink="N18" max="20" page="10" val="0"/>
</file>

<file path=xl/ctrlProps/ctrlProp2.xml><?xml version="1.0" encoding="utf-8"?>
<formControlPr xmlns="http://schemas.microsoft.com/office/spreadsheetml/2009/9/main" objectType="Spin" dx="22" fmlaLink="C26" max="30" page="10" val="16"/>
</file>

<file path=xl/ctrlProps/ctrlProp20.xml><?xml version="1.0" encoding="utf-8"?>
<formControlPr xmlns="http://schemas.microsoft.com/office/spreadsheetml/2009/9/main" objectType="Spin" dx="22" fmlaLink="T20" max="20" page="10" val="0"/>
</file>

<file path=xl/ctrlProps/ctrlProp200.xml><?xml version="1.0" encoding="utf-8"?>
<formControlPr xmlns="http://schemas.microsoft.com/office/spreadsheetml/2009/9/main" objectType="Spin" dx="22" fmlaLink="O18" max="20" page="10" val="0"/>
</file>

<file path=xl/ctrlProps/ctrlProp201.xml><?xml version="1.0" encoding="utf-8"?>
<formControlPr xmlns="http://schemas.microsoft.com/office/spreadsheetml/2009/9/main" objectType="Spin" dx="22" fmlaLink="P18" max="5" page="10" val="0"/>
</file>

<file path=xl/ctrlProps/ctrlProp202.xml><?xml version="1.0" encoding="utf-8"?>
<formControlPr xmlns="http://schemas.microsoft.com/office/spreadsheetml/2009/9/main" objectType="Spin" dx="22" fmlaLink="Q18" max="20" page="10" val="0"/>
</file>

<file path=xl/ctrlProps/ctrlProp203.xml><?xml version="1.0" encoding="utf-8"?>
<formControlPr xmlns="http://schemas.microsoft.com/office/spreadsheetml/2009/9/main" objectType="Spin" dx="22" fmlaLink="R18" max="30" page="10" val="0"/>
</file>

<file path=xl/ctrlProps/ctrlProp204.xml><?xml version="1.0" encoding="utf-8"?>
<formControlPr xmlns="http://schemas.microsoft.com/office/spreadsheetml/2009/9/main" objectType="Spin" dx="22" fmlaLink="S18" max="30" page="10" val="0"/>
</file>

<file path=xl/ctrlProps/ctrlProp205.xml><?xml version="1.0" encoding="utf-8"?>
<formControlPr xmlns="http://schemas.microsoft.com/office/spreadsheetml/2009/9/main" objectType="Spin" dx="22" fmlaLink="T18" max="30" page="10" val="0"/>
</file>

<file path=xl/ctrlProps/ctrlProp206.xml><?xml version="1.0" encoding="utf-8"?>
<formControlPr xmlns="http://schemas.microsoft.com/office/spreadsheetml/2009/9/main" objectType="Spin" dx="22" fmlaLink="U18" max="20" page="10" val="0"/>
</file>

<file path=xl/ctrlProps/ctrlProp207.xml><?xml version="1.0" encoding="utf-8"?>
<formControlPr xmlns="http://schemas.microsoft.com/office/spreadsheetml/2009/9/main" objectType="Spin" dx="22" fmlaLink="V26" max="3" min="1" page="10"/>
</file>

<file path=xl/ctrlProps/ctrlProp208.xml><?xml version="1.0" encoding="utf-8"?>
<formControlPr xmlns="http://schemas.microsoft.com/office/spreadsheetml/2009/9/main" objectType="Spin" dx="22" fmlaLink="B20" max="20" page="10" val="0"/>
</file>

<file path=xl/ctrlProps/ctrlProp209.xml><?xml version="1.0" encoding="utf-8"?>
<formControlPr xmlns="http://schemas.microsoft.com/office/spreadsheetml/2009/9/main" objectType="Spin" dx="22" fmlaLink="C26" max="30" page="10" val="10"/>
</file>

<file path=xl/ctrlProps/ctrlProp21.xml><?xml version="1.0" encoding="utf-8"?>
<formControlPr xmlns="http://schemas.microsoft.com/office/spreadsheetml/2009/9/main" objectType="Spin" dx="22" fmlaLink="U20" max="20" page="10" val="0"/>
</file>

<file path=xl/ctrlProps/ctrlProp210.xml><?xml version="1.0" encoding="utf-8"?>
<formControlPr xmlns="http://schemas.microsoft.com/office/spreadsheetml/2009/9/main" objectType="Spin" dx="22" fmlaLink="C20" max="20" page="10" val="9"/>
</file>

<file path=xl/ctrlProps/ctrlProp211.xml><?xml version="1.0" encoding="utf-8"?>
<formControlPr xmlns="http://schemas.microsoft.com/office/spreadsheetml/2009/9/main" objectType="Spin" dx="22" fmlaLink="D20" max="20" page="10" val="0"/>
</file>

<file path=xl/ctrlProps/ctrlProp212.xml><?xml version="1.0" encoding="utf-8"?>
<formControlPr xmlns="http://schemas.microsoft.com/office/spreadsheetml/2009/9/main" objectType="Spin" dx="22" fmlaLink="E20" max="20" page="10" val="0"/>
</file>

<file path=xl/ctrlProps/ctrlProp213.xml><?xml version="1.0" encoding="utf-8"?>
<formControlPr xmlns="http://schemas.microsoft.com/office/spreadsheetml/2009/9/main" objectType="Spin" dx="22" fmlaLink="F20" max="20" page="10" val="0"/>
</file>

<file path=xl/ctrlProps/ctrlProp214.xml><?xml version="1.0" encoding="utf-8"?>
<formControlPr xmlns="http://schemas.microsoft.com/office/spreadsheetml/2009/9/main" objectType="Spin" dx="22" fmlaLink="G20" max="20" page="10" val="0"/>
</file>

<file path=xl/ctrlProps/ctrlProp215.xml><?xml version="1.0" encoding="utf-8"?>
<formControlPr xmlns="http://schemas.microsoft.com/office/spreadsheetml/2009/9/main" objectType="Spin" dx="22" fmlaLink="H20" max="20" page="10" val="0"/>
</file>

<file path=xl/ctrlProps/ctrlProp216.xml><?xml version="1.0" encoding="utf-8"?>
<formControlPr xmlns="http://schemas.microsoft.com/office/spreadsheetml/2009/9/main" objectType="Spin" dx="22" fmlaLink="I20" max="20" page="10" val="0"/>
</file>

<file path=xl/ctrlProps/ctrlProp217.xml><?xml version="1.0" encoding="utf-8"?>
<formControlPr xmlns="http://schemas.microsoft.com/office/spreadsheetml/2009/9/main" objectType="Spin" dx="22" fmlaLink="J20" max="20" page="10" val="0"/>
</file>

<file path=xl/ctrlProps/ctrlProp218.xml><?xml version="1.0" encoding="utf-8"?>
<formControlPr xmlns="http://schemas.microsoft.com/office/spreadsheetml/2009/9/main" objectType="Spin" dx="22" fmlaLink="K20" inc="5" max="100" page="10" val="0"/>
</file>

<file path=xl/ctrlProps/ctrlProp219.xml><?xml version="1.0" encoding="utf-8"?>
<formControlPr xmlns="http://schemas.microsoft.com/office/spreadsheetml/2009/9/main" objectType="Spin" dx="22" fmlaLink="L20" max="20" page="10" val="0"/>
</file>

<file path=xl/ctrlProps/ctrlProp22.xml><?xml version="1.0" encoding="utf-8"?>
<formControlPr xmlns="http://schemas.microsoft.com/office/spreadsheetml/2009/9/main" objectType="Spin" dx="22" fmlaLink="B18" max="20" page="10" val="0"/>
</file>

<file path=xl/ctrlProps/ctrlProp220.xml><?xml version="1.0" encoding="utf-8"?>
<formControlPr xmlns="http://schemas.microsoft.com/office/spreadsheetml/2009/9/main" objectType="Spin" dx="22" fmlaLink="M20" max="20" page="10" val="0"/>
</file>

<file path=xl/ctrlProps/ctrlProp221.xml><?xml version="1.0" encoding="utf-8"?>
<formControlPr xmlns="http://schemas.microsoft.com/office/spreadsheetml/2009/9/main" objectType="Spin" dx="22" fmlaLink="N20" max="20" page="10" val="0"/>
</file>

<file path=xl/ctrlProps/ctrlProp222.xml><?xml version="1.0" encoding="utf-8"?>
<formControlPr xmlns="http://schemas.microsoft.com/office/spreadsheetml/2009/9/main" objectType="Spin" dx="22" fmlaLink="O20" max="20" page="10" val="0"/>
</file>

<file path=xl/ctrlProps/ctrlProp223.xml><?xml version="1.0" encoding="utf-8"?>
<formControlPr xmlns="http://schemas.microsoft.com/office/spreadsheetml/2009/9/main" objectType="Spin" dx="22" fmlaLink="P20" max="20" page="10" val="0"/>
</file>

<file path=xl/ctrlProps/ctrlProp224.xml><?xml version="1.0" encoding="utf-8"?>
<formControlPr xmlns="http://schemas.microsoft.com/office/spreadsheetml/2009/9/main" objectType="Spin" dx="22" fmlaLink="Q20" max="20" page="10" val="0"/>
</file>

<file path=xl/ctrlProps/ctrlProp225.xml><?xml version="1.0" encoding="utf-8"?>
<formControlPr xmlns="http://schemas.microsoft.com/office/spreadsheetml/2009/9/main" objectType="Spin" dx="22" fmlaLink="R20" max="20" page="10" val="0"/>
</file>

<file path=xl/ctrlProps/ctrlProp226.xml><?xml version="1.0" encoding="utf-8"?>
<formControlPr xmlns="http://schemas.microsoft.com/office/spreadsheetml/2009/9/main" objectType="Spin" dx="22" fmlaLink="S20" max="20" page="10" val="0"/>
</file>

<file path=xl/ctrlProps/ctrlProp227.xml><?xml version="1.0" encoding="utf-8"?>
<formControlPr xmlns="http://schemas.microsoft.com/office/spreadsheetml/2009/9/main" objectType="Spin" dx="22" fmlaLink="T20" max="20" page="10" val="0"/>
</file>

<file path=xl/ctrlProps/ctrlProp228.xml><?xml version="1.0" encoding="utf-8"?>
<formControlPr xmlns="http://schemas.microsoft.com/office/spreadsheetml/2009/9/main" objectType="Spin" dx="22" fmlaLink="U20" max="20" page="10" val="0"/>
</file>

<file path=xl/ctrlProps/ctrlProp229.xml><?xml version="1.0" encoding="utf-8"?>
<formControlPr xmlns="http://schemas.microsoft.com/office/spreadsheetml/2009/9/main" objectType="Spin" dx="22" fmlaLink="B18" max="20" page="10" val="0"/>
</file>

<file path=xl/ctrlProps/ctrlProp23.xml><?xml version="1.0" encoding="utf-8"?>
<formControlPr xmlns="http://schemas.microsoft.com/office/spreadsheetml/2009/9/main" objectType="Spin" dx="22" fmlaLink="C18" max="20" page="10" val="20"/>
</file>

<file path=xl/ctrlProps/ctrlProp230.xml><?xml version="1.0" encoding="utf-8"?>
<formControlPr xmlns="http://schemas.microsoft.com/office/spreadsheetml/2009/9/main" objectType="Spin" dx="22" fmlaLink="C18" max="20" page="10" val="9"/>
</file>

<file path=xl/ctrlProps/ctrlProp231.xml><?xml version="1.0" encoding="utf-8"?>
<formControlPr xmlns="http://schemas.microsoft.com/office/spreadsheetml/2009/9/main" objectType="Spin" dx="22" fmlaLink="D18" max="20" page="10" val="20"/>
</file>

<file path=xl/ctrlProps/ctrlProp232.xml><?xml version="1.0" encoding="utf-8"?>
<formControlPr xmlns="http://schemas.microsoft.com/office/spreadsheetml/2009/9/main" objectType="Spin" dx="22" fmlaLink="E18" max="20" page="10" val="0"/>
</file>

<file path=xl/ctrlProps/ctrlProp233.xml><?xml version="1.0" encoding="utf-8"?>
<formControlPr xmlns="http://schemas.microsoft.com/office/spreadsheetml/2009/9/main" objectType="Spin" dx="22" fmlaLink="F18" max="20" page="10" val="0"/>
</file>

<file path=xl/ctrlProps/ctrlProp234.xml><?xml version="1.0" encoding="utf-8"?>
<formControlPr xmlns="http://schemas.microsoft.com/office/spreadsheetml/2009/9/main" objectType="Spin" dx="22" fmlaLink="G18" max="20" page="10" val="0"/>
</file>

<file path=xl/ctrlProps/ctrlProp235.xml><?xml version="1.0" encoding="utf-8"?>
<formControlPr xmlns="http://schemas.microsoft.com/office/spreadsheetml/2009/9/main" objectType="Spin" dx="22" fmlaLink="H18" max="20" page="10" val="0"/>
</file>

<file path=xl/ctrlProps/ctrlProp236.xml><?xml version="1.0" encoding="utf-8"?>
<formControlPr xmlns="http://schemas.microsoft.com/office/spreadsheetml/2009/9/main" objectType="Spin" dx="22" fmlaLink="I18" max="20" page="10" val="0"/>
</file>

<file path=xl/ctrlProps/ctrlProp237.xml><?xml version="1.0" encoding="utf-8"?>
<formControlPr xmlns="http://schemas.microsoft.com/office/spreadsheetml/2009/9/main" objectType="Spin" dx="22" fmlaLink="J18" max="20" page="10" val="0"/>
</file>

<file path=xl/ctrlProps/ctrlProp238.xml><?xml version="1.0" encoding="utf-8"?>
<formControlPr xmlns="http://schemas.microsoft.com/office/spreadsheetml/2009/9/main" objectType="Spin" dx="22" fmlaLink="K18" inc="5" max="100" page="10" val="0"/>
</file>

<file path=xl/ctrlProps/ctrlProp239.xml><?xml version="1.0" encoding="utf-8"?>
<formControlPr xmlns="http://schemas.microsoft.com/office/spreadsheetml/2009/9/main" objectType="Spin" dx="22" fmlaLink="L18" max="20" page="10" val="0"/>
</file>

<file path=xl/ctrlProps/ctrlProp24.xml><?xml version="1.0" encoding="utf-8"?>
<formControlPr xmlns="http://schemas.microsoft.com/office/spreadsheetml/2009/9/main" objectType="Spin" dx="22" fmlaLink="D18" max="20" page="10" val="20"/>
</file>

<file path=xl/ctrlProps/ctrlProp240.xml><?xml version="1.0" encoding="utf-8"?>
<formControlPr xmlns="http://schemas.microsoft.com/office/spreadsheetml/2009/9/main" objectType="Spin" dx="22" fmlaLink="M18" max="20" page="10" val="0"/>
</file>

<file path=xl/ctrlProps/ctrlProp241.xml><?xml version="1.0" encoding="utf-8"?>
<formControlPr xmlns="http://schemas.microsoft.com/office/spreadsheetml/2009/9/main" objectType="Spin" dx="22" fmlaLink="N18" max="20" page="10" val="0"/>
</file>

<file path=xl/ctrlProps/ctrlProp242.xml><?xml version="1.0" encoding="utf-8"?>
<formControlPr xmlns="http://schemas.microsoft.com/office/spreadsheetml/2009/9/main" objectType="Spin" dx="22" fmlaLink="O18" max="20" page="10" val="0"/>
</file>

<file path=xl/ctrlProps/ctrlProp243.xml><?xml version="1.0" encoding="utf-8"?>
<formControlPr xmlns="http://schemas.microsoft.com/office/spreadsheetml/2009/9/main" objectType="Spin" dx="22" fmlaLink="P18" max="5" page="10" val="0"/>
</file>

<file path=xl/ctrlProps/ctrlProp244.xml><?xml version="1.0" encoding="utf-8"?>
<formControlPr xmlns="http://schemas.microsoft.com/office/spreadsheetml/2009/9/main" objectType="Spin" dx="22" fmlaLink="Q18" max="20" page="10" val="0"/>
</file>

<file path=xl/ctrlProps/ctrlProp245.xml><?xml version="1.0" encoding="utf-8"?>
<formControlPr xmlns="http://schemas.microsoft.com/office/spreadsheetml/2009/9/main" objectType="Spin" dx="22" fmlaLink="R18" max="20" page="10" val="0"/>
</file>

<file path=xl/ctrlProps/ctrlProp246.xml><?xml version="1.0" encoding="utf-8"?>
<formControlPr xmlns="http://schemas.microsoft.com/office/spreadsheetml/2009/9/main" objectType="Spin" dx="22" fmlaLink="S18" max="20" page="10" val="0"/>
</file>

<file path=xl/ctrlProps/ctrlProp247.xml><?xml version="1.0" encoding="utf-8"?>
<formControlPr xmlns="http://schemas.microsoft.com/office/spreadsheetml/2009/9/main" objectType="Spin" dx="22" fmlaLink="T18" max="20" page="10" val="0"/>
</file>

<file path=xl/ctrlProps/ctrlProp248.xml><?xml version="1.0" encoding="utf-8"?>
<formControlPr xmlns="http://schemas.microsoft.com/office/spreadsheetml/2009/9/main" objectType="Spin" dx="22" fmlaLink="U18" max="20" page="10" val="0"/>
</file>

<file path=xl/ctrlProps/ctrlProp249.xml><?xml version="1.0" encoding="utf-8"?>
<formControlPr xmlns="http://schemas.microsoft.com/office/spreadsheetml/2009/9/main" objectType="Spin" dx="22" fmlaLink="V26" max="3" min="1" page="10"/>
</file>

<file path=xl/ctrlProps/ctrlProp25.xml><?xml version="1.0" encoding="utf-8"?>
<formControlPr xmlns="http://schemas.microsoft.com/office/spreadsheetml/2009/9/main" objectType="Spin" dx="22" fmlaLink="E18" max="20" page="10" val="0"/>
</file>

<file path=xl/ctrlProps/ctrlProp250.xml><?xml version="1.0" encoding="utf-8"?>
<formControlPr xmlns="http://schemas.microsoft.com/office/spreadsheetml/2009/9/main" objectType="Spin" dx="22" fmlaLink="B20" max="20" page="10" val="0"/>
</file>

<file path=xl/ctrlProps/ctrlProp251.xml><?xml version="1.0" encoding="utf-8"?>
<formControlPr xmlns="http://schemas.microsoft.com/office/spreadsheetml/2009/9/main" objectType="Spin" dx="22" fmlaLink="C26" max="30" page="10" val="13"/>
</file>

<file path=xl/ctrlProps/ctrlProp252.xml><?xml version="1.0" encoding="utf-8"?>
<formControlPr xmlns="http://schemas.microsoft.com/office/spreadsheetml/2009/9/main" objectType="Spin" dx="22" fmlaLink="C20" max="20" page="10" val="9"/>
</file>

<file path=xl/ctrlProps/ctrlProp253.xml><?xml version="1.0" encoding="utf-8"?>
<formControlPr xmlns="http://schemas.microsoft.com/office/spreadsheetml/2009/9/main" objectType="Spin" dx="22" fmlaLink="D20" max="20" page="10" val="0"/>
</file>

<file path=xl/ctrlProps/ctrlProp254.xml><?xml version="1.0" encoding="utf-8"?>
<formControlPr xmlns="http://schemas.microsoft.com/office/spreadsheetml/2009/9/main" objectType="Spin" dx="22" fmlaLink="E20" max="20" page="10" val="0"/>
</file>

<file path=xl/ctrlProps/ctrlProp255.xml><?xml version="1.0" encoding="utf-8"?>
<formControlPr xmlns="http://schemas.microsoft.com/office/spreadsheetml/2009/9/main" objectType="Spin" dx="22" fmlaLink="F20" max="20" page="10" val="0"/>
</file>

<file path=xl/ctrlProps/ctrlProp256.xml><?xml version="1.0" encoding="utf-8"?>
<formControlPr xmlns="http://schemas.microsoft.com/office/spreadsheetml/2009/9/main" objectType="Spin" dx="22" fmlaLink="G20" max="20" page="10" val="0"/>
</file>

<file path=xl/ctrlProps/ctrlProp257.xml><?xml version="1.0" encoding="utf-8"?>
<formControlPr xmlns="http://schemas.microsoft.com/office/spreadsheetml/2009/9/main" objectType="Spin" dx="22" fmlaLink="H20" max="20" page="10" val="0"/>
</file>

<file path=xl/ctrlProps/ctrlProp258.xml><?xml version="1.0" encoding="utf-8"?>
<formControlPr xmlns="http://schemas.microsoft.com/office/spreadsheetml/2009/9/main" objectType="Spin" dx="22" fmlaLink="I20" max="20" page="10" val="0"/>
</file>

<file path=xl/ctrlProps/ctrlProp259.xml><?xml version="1.0" encoding="utf-8"?>
<formControlPr xmlns="http://schemas.microsoft.com/office/spreadsheetml/2009/9/main" objectType="Spin" dx="22" fmlaLink="J20" max="20" page="10" val="0"/>
</file>

<file path=xl/ctrlProps/ctrlProp26.xml><?xml version="1.0" encoding="utf-8"?>
<formControlPr xmlns="http://schemas.microsoft.com/office/spreadsheetml/2009/9/main" objectType="Spin" dx="22" fmlaLink="F18" max="20" page="10" val="0"/>
</file>

<file path=xl/ctrlProps/ctrlProp260.xml><?xml version="1.0" encoding="utf-8"?>
<formControlPr xmlns="http://schemas.microsoft.com/office/spreadsheetml/2009/9/main" objectType="Spin" dx="22" fmlaLink="K20" inc="5" max="100" page="10" val="0"/>
</file>

<file path=xl/ctrlProps/ctrlProp261.xml><?xml version="1.0" encoding="utf-8"?>
<formControlPr xmlns="http://schemas.microsoft.com/office/spreadsheetml/2009/9/main" objectType="Spin" dx="22" fmlaLink="L20" max="20" page="10" val="0"/>
</file>

<file path=xl/ctrlProps/ctrlProp262.xml><?xml version="1.0" encoding="utf-8"?>
<formControlPr xmlns="http://schemas.microsoft.com/office/spreadsheetml/2009/9/main" objectType="Spin" dx="22" fmlaLink="M20" max="20" page="10" val="0"/>
</file>

<file path=xl/ctrlProps/ctrlProp263.xml><?xml version="1.0" encoding="utf-8"?>
<formControlPr xmlns="http://schemas.microsoft.com/office/spreadsheetml/2009/9/main" objectType="Spin" dx="22" fmlaLink="N20" max="20" page="10" val="0"/>
</file>

<file path=xl/ctrlProps/ctrlProp264.xml><?xml version="1.0" encoding="utf-8"?>
<formControlPr xmlns="http://schemas.microsoft.com/office/spreadsheetml/2009/9/main" objectType="Spin" dx="22" fmlaLink="O20" max="20" page="10" val="0"/>
</file>

<file path=xl/ctrlProps/ctrlProp265.xml><?xml version="1.0" encoding="utf-8"?>
<formControlPr xmlns="http://schemas.microsoft.com/office/spreadsheetml/2009/9/main" objectType="Spin" dx="22" fmlaLink="P20" max="20" page="10" val="0"/>
</file>

<file path=xl/ctrlProps/ctrlProp266.xml><?xml version="1.0" encoding="utf-8"?>
<formControlPr xmlns="http://schemas.microsoft.com/office/spreadsheetml/2009/9/main" objectType="Spin" dx="22" fmlaLink="Q20" max="20" page="10" val="0"/>
</file>

<file path=xl/ctrlProps/ctrlProp267.xml><?xml version="1.0" encoding="utf-8"?>
<formControlPr xmlns="http://schemas.microsoft.com/office/spreadsheetml/2009/9/main" objectType="Spin" dx="22" fmlaLink="R20" max="20" page="10" val="0"/>
</file>

<file path=xl/ctrlProps/ctrlProp268.xml><?xml version="1.0" encoding="utf-8"?>
<formControlPr xmlns="http://schemas.microsoft.com/office/spreadsheetml/2009/9/main" objectType="Spin" dx="22" fmlaLink="S20" max="20" page="10" val="0"/>
</file>

<file path=xl/ctrlProps/ctrlProp269.xml><?xml version="1.0" encoding="utf-8"?>
<formControlPr xmlns="http://schemas.microsoft.com/office/spreadsheetml/2009/9/main" objectType="Spin" dx="22" fmlaLink="T20" max="20" page="10" val="0"/>
</file>

<file path=xl/ctrlProps/ctrlProp27.xml><?xml version="1.0" encoding="utf-8"?>
<formControlPr xmlns="http://schemas.microsoft.com/office/spreadsheetml/2009/9/main" objectType="Spin" dx="22" fmlaLink="G18" max="20" page="10" val="0"/>
</file>

<file path=xl/ctrlProps/ctrlProp270.xml><?xml version="1.0" encoding="utf-8"?>
<formControlPr xmlns="http://schemas.microsoft.com/office/spreadsheetml/2009/9/main" objectType="Spin" dx="22" fmlaLink="U20" max="20" page="10" val="0"/>
</file>

<file path=xl/ctrlProps/ctrlProp271.xml><?xml version="1.0" encoding="utf-8"?>
<formControlPr xmlns="http://schemas.microsoft.com/office/spreadsheetml/2009/9/main" objectType="Spin" dx="22" fmlaLink="B18" max="20" page="10" val="0"/>
</file>

<file path=xl/ctrlProps/ctrlProp272.xml><?xml version="1.0" encoding="utf-8"?>
<formControlPr xmlns="http://schemas.microsoft.com/office/spreadsheetml/2009/9/main" objectType="Spin" dx="22" fmlaLink="C18" max="20" page="10" val="9"/>
</file>

<file path=xl/ctrlProps/ctrlProp273.xml><?xml version="1.0" encoding="utf-8"?>
<formControlPr xmlns="http://schemas.microsoft.com/office/spreadsheetml/2009/9/main" objectType="Spin" dx="22" fmlaLink="D18" max="20" page="10" val="20"/>
</file>

<file path=xl/ctrlProps/ctrlProp274.xml><?xml version="1.0" encoding="utf-8"?>
<formControlPr xmlns="http://schemas.microsoft.com/office/spreadsheetml/2009/9/main" objectType="Spin" dx="22" fmlaLink="E18" max="20" page="10" val="0"/>
</file>

<file path=xl/ctrlProps/ctrlProp275.xml><?xml version="1.0" encoding="utf-8"?>
<formControlPr xmlns="http://schemas.microsoft.com/office/spreadsheetml/2009/9/main" objectType="Spin" dx="22" fmlaLink="F18" max="20" page="10" val="0"/>
</file>

<file path=xl/ctrlProps/ctrlProp276.xml><?xml version="1.0" encoding="utf-8"?>
<formControlPr xmlns="http://schemas.microsoft.com/office/spreadsheetml/2009/9/main" objectType="Spin" dx="22" fmlaLink="G18" max="20" page="10" val="0"/>
</file>

<file path=xl/ctrlProps/ctrlProp277.xml><?xml version="1.0" encoding="utf-8"?>
<formControlPr xmlns="http://schemas.microsoft.com/office/spreadsheetml/2009/9/main" objectType="Spin" dx="22" fmlaLink="H18" max="20" page="10" val="0"/>
</file>

<file path=xl/ctrlProps/ctrlProp278.xml><?xml version="1.0" encoding="utf-8"?>
<formControlPr xmlns="http://schemas.microsoft.com/office/spreadsheetml/2009/9/main" objectType="Spin" dx="22" fmlaLink="I18" max="20" page="10" val="0"/>
</file>

<file path=xl/ctrlProps/ctrlProp279.xml><?xml version="1.0" encoding="utf-8"?>
<formControlPr xmlns="http://schemas.microsoft.com/office/spreadsheetml/2009/9/main" objectType="Spin" dx="22" fmlaLink="J18" max="20" page="10" val="0"/>
</file>

<file path=xl/ctrlProps/ctrlProp28.xml><?xml version="1.0" encoding="utf-8"?>
<formControlPr xmlns="http://schemas.microsoft.com/office/spreadsheetml/2009/9/main" objectType="Spin" dx="22" fmlaLink="H18" max="20" page="10" val="0"/>
</file>

<file path=xl/ctrlProps/ctrlProp280.xml><?xml version="1.0" encoding="utf-8"?>
<formControlPr xmlns="http://schemas.microsoft.com/office/spreadsheetml/2009/9/main" objectType="Spin" dx="22" fmlaLink="K18" inc="5" max="100" page="10" val="0"/>
</file>

<file path=xl/ctrlProps/ctrlProp281.xml><?xml version="1.0" encoding="utf-8"?>
<formControlPr xmlns="http://schemas.microsoft.com/office/spreadsheetml/2009/9/main" objectType="Spin" dx="22" fmlaLink="L18" max="20" page="10" val="0"/>
</file>

<file path=xl/ctrlProps/ctrlProp282.xml><?xml version="1.0" encoding="utf-8"?>
<formControlPr xmlns="http://schemas.microsoft.com/office/spreadsheetml/2009/9/main" objectType="Spin" dx="22" fmlaLink="M18" max="20" page="10" val="0"/>
</file>

<file path=xl/ctrlProps/ctrlProp283.xml><?xml version="1.0" encoding="utf-8"?>
<formControlPr xmlns="http://schemas.microsoft.com/office/spreadsheetml/2009/9/main" objectType="Spin" dx="22" fmlaLink="N18" max="20" page="10" val="0"/>
</file>

<file path=xl/ctrlProps/ctrlProp284.xml><?xml version="1.0" encoding="utf-8"?>
<formControlPr xmlns="http://schemas.microsoft.com/office/spreadsheetml/2009/9/main" objectType="Spin" dx="22" fmlaLink="O18" max="20" page="10" val="0"/>
</file>

<file path=xl/ctrlProps/ctrlProp285.xml><?xml version="1.0" encoding="utf-8"?>
<formControlPr xmlns="http://schemas.microsoft.com/office/spreadsheetml/2009/9/main" objectType="Spin" dx="22" fmlaLink="P18" max="5" page="10" val="0"/>
</file>

<file path=xl/ctrlProps/ctrlProp286.xml><?xml version="1.0" encoding="utf-8"?>
<formControlPr xmlns="http://schemas.microsoft.com/office/spreadsheetml/2009/9/main" objectType="Spin" dx="22" fmlaLink="Q18" max="20" page="10" val="0"/>
</file>

<file path=xl/ctrlProps/ctrlProp287.xml><?xml version="1.0" encoding="utf-8"?>
<formControlPr xmlns="http://schemas.microsoft.com/office/spreadsheetml/2009/9/main" objectType="Spin" dx="22" fmlaLink="R18" max="20" page="10" val="0"/>
</file>

<file path=xl/ctrlProps/ctrlProp288.xml><?xml version="1.0" encoding="utf-8"?>
<formControlPr xmlns="http://schemas.microsoft.com/office/spreadsheetml/2009/9/main" objectType="Spin" dx="22" fmlaLink="S18" max="20" page="10" val="0"/>
</file>

<file path=xl/ctrlProps/ctrlProp289.xml><?xml version="1.0" encoding="utf-8"?>
<formControlPr xmlns="http://schemas.microsoft.com/office/spreadsheetml/2009/9/main" objectType="Spin" dx="22" fmlaLink="T18" max="20" page="10" val="0"/>
</file>

<file path=xl/ctrlProps/ctrlProp29.xml><?xml version="1.0" encoding="utf-8"?>
<formControlPr xmlns="http://schemas.microsoft.com/office/spreadsheetml/2009/9/main" objectType="Spin" dx="22" fmlaLink="I18" max="20" page="10" val="0"/>
</file>

<file path=xl/ctrlProps/ctrlProp290.xml><?xml version="1.0" encoding="utf-8"?>
<formControlPr xmlns="http://schemas.microsoft.com/office/spreadsheetml/2009/9/main" objectType="Spin" dx="22" fmlaLink="U18" max="20" page="10" val="0"/>
</file>

<file path=xl/ctrlProps/ctrlProp291.xml><?xml version="1.0" encoding="utf-8"?>
<formControlPr xmlns="http://schemas.microsoft.com/office/spreadsheetml/2009/9/main" objectType="Spin" dx="22" fmlaLink="V26" max="3" min="1" page="10"/>
</file>

<file path=xl/ctrlProps/ctrlProp292.xml><?xml version="1.0" encoding="utf-8"?>
<formControlPr xmlns="http://schemas.microsoft.com/office/spreadsheetml/2009/9/main" objectType="Spin" dx="22" fmlaLink="B20" max="20" page="10" val="0"/>
</file>

<file path=xl/ctrlProps/ctrlProp293.xml><?xml version="1.0" encoding="utf-8"?>
<formControlPr xmlns="http://schemas.microsoft.com/office/spreadsheetml/2009/9/main" objectType="Spin" dx="22" fmlaLink="C26" max="30" page="10" val="16"/>
</file>

<file path=xl/ctrlProps/ctrlProp294.xml><?xml version="1.0" encoding="utf-8"?>
<formControlPr xmlns="http://schemas.microsoft.com/office/spreadsheetml/2009/9/main" objectType="Spin" dx="22" fmlaLink="C20" max="20" page="10" val="0"/>
</file>

<file path=xl/ctrlProps/ctrlProp295.xml><?xml version="1.0" encoding="utf-8"?>
<formControlPr xmlns="http://schemas.microsoft.com/office/spreadsheetml/2009/9/main" objectType="Spin" dx="22" fmlaLink="D20" max="20" page="10" val="0"/>
</file>

<file path=xl/ctrlProps/ctrlProp296.xml><?xml version="1.0" encoding="utf-8"?>
<formControlPr xmlns="http://schemas.microsoft.com/office/spreadsheetml/2009/9/main" objectType="Spin" dx="22" fmlaLink="E20" max="20" page="10" val="0"/>
</file>

<file path=xl/ctrlProps/ctrlProp297.xml><?xml version="1.0" encoding="utf-8"?>
<formControlPr xmlns="http://schemas.microsoft.com/office/spreadsheetml/2009/9/main" objectType="Spin" dx="22" fmlaLink="F20" max="20" page="10" val="0"/>
</file>

<file path=xl/ctrlProps/ctrlProp298.xml><?xml version="1.0" encoding="utf-8"?>
<formControlPr xmlns="http://schemas.microsoft.com/office/spreadsheetml/2009/9/main" objectType="Spin" dx="22" fmlaLink="G20" max="20" page="10" val="0"/>
</file>

<file path=xl/ctrlProps/ctrlProp299.xml><?xml version="1.0" encoding="utf-8"?>
<formControlPr xmlns="http://schemas.microsoft.com/office/spreadsheetml/2009/9/main" objectType="Spin" dx="22" fmlaLink="H20" max="20" page="10" val="0"/>
</file>

<file path=xl/ctrlProps/ctrlProp3.xml><?xml version="1.0" encoding="utf-8"?>
<formControlPr xmlns="http://schemas.microsoft.com/office/spreadsheetml/2009/9/main" objectType="Spin" dx="22" fmlaLink="C20" max="20" page="10" val="5"/>
</file>

<file path=xl/ctrlProps/ctrlProp30.xml><?xml version="1.0" encoding="utf-8"?>
<formControlPr xmlns="http://schemas.microsoft.com/office/spreadsheetml/2009/9/main" objectType="Spin" dx="22" fmlaLink="J18" max="20" page="10" val="0"/>
</file>

<file path=xl/ctrlProps/ctrlProp300.xml><?xml version="1.0" encoding="utf-8"?>
<formControlPr xmlns="http://schemas.microsoft.com/office/spreadsheetml/2009/9/main" objectType="Spin" dx="22" fmlaLink="I20" max="20" page="10" val="0"/>
</file>

<file path=xl/ctrlProps/ctrlProp301.xml><?xml version="1.0" encoding="utf-8"?>
<formControlPr xmlns="http://schemas.microsoft.com/office/spreadsheetml/2009/9/main" objectType="Spin" dx="22" fmlaLink="J20" max="20" page="10" val="0"/>
</file>

<file path=xl/ctrlProps/ctrlProp302.xml><?xml version="1.0" encoding="utf-8"?>
<formControlPr xmlns="http://schemas.microsoft.com/office/spreadsheetml/2009/9/main" objectType="Spin" dx="22" fmlaLink="K20" inc="5" max="100" page="10" val="0"/>
</file>

<file path=xl/ctrlProps/ctrlProp303.xml><?xml version="1.0" encoding="utf-8"?>
<formControlPr xmlns="http://schemas.microsoft.com/office/spreadsheetml/2009/9/main" objectType="Spin" dx="22" fmlaLink="L20" max="20" page="10" val="0"/>
</file>

<file path=xl/ctrlProps/ctrlProp304.xml><?xml version="1.0" encoding="utf-8"?>
<formControlPr xmlns="http://schemas.microsoft.com/office/spreadsheetml/2009/9/main" objectType="Spin" dx="22" fmlaLink="M20" max="20" page="10" val="0"/>
</file>

<file path=xl/ctrlProps/ctrlProp305.xml><?xml version="1.0" encoding="utf-8"?>
<formControlPr xmlns="http://schemas.microsoft.com/office/spreadsheetml/2009/9/main" objectType="Spin" dx="22" fmlaLink="N20" max="20" page="10" val="0"/>
</file>

<file path=xl/ctrlProps/ctrlProp306.xml><?xml version="1.0" encoding="utf-8"?>
<formControlPr xmlns="http://schemas.microsoft.com/office/spreadsheetml/2009/9/main" objectType="Spin" dx="22" fmlaLink="O20" max="20" page="10" val="0"/>
</file>

<file path=xl/ctrlProps/ctrlProp307.xml><?xml version="1.0" encoding="utf-8"?>
<formControlPr xmlns="http://schemas.microsoft.com/office/spreadsheetml/2009/9/main" objectType="Spin" dx="22" fmlaLink="P20" max="20" page="10" val="0"/>
</file>

<file path=xl/ctrlProps/ctrlProp308.xml><?xml version="1.0" encoding="utf-8"?>
<formControlPr xmlns="http://schemas.microsoft.com/office/spreadsheetml/2009/9/main" objectType="Spin" dx="22" fmlaLink="Q20" max="20" page="10" val="0"/>
</file>

<file path=xl/ctrlProps/ctrlProp309.xml><?xml version="1.0" encoding="utf-8"?>
<formControlPr xmlns="http://schemas.microsoft.com/office/spreadsheetml/2009/9/main" objectType="Spin" dx="22" fmlaLink="R20" max="20" page="10" val="0"/>
</file>

<file path=xl/ctrlProps/ctrlProp31.xml><?xml version="1.0" encoding="utf-8"?>
<formControlPr xmlns="http://schemas.microsoft.com/office/spreadsheetml/2009/9/main" objectType="Spin" dx="22" fmlaLink="K18" max="200" page="10" val="0"/>
</file>

<file path=xl/ctrlProps/ctrlProp310.xml><?xml version="1.0" encoding="utf-8"?>
<formControlPr xmlns="http://schemas.microsoft.com/office/spreadsheetml/2009/9/main" objectType="Spin" dx="22" fmlaLink="S20" max="20" page="10" val="0"/>
</file>

<file path=xl/ctrlProps/ctrlProp311.xml><?xml version="1.0" encoding="utf-8"?>
<formControlPr xmlns="http://schemas.microsoft.com/office/spreadsheetml/2009/9/main" objectType="Spin" dx="22" fmlaLink="T20" max="20" page="10" val="0"/>
</file>

<file path=xl/ctrlProps/ctrlProp312.xml><?xml version="1.0" encoding="utf-8"?>
<formControlPr xmlns="http://schemas.microsoft.com/office/spreadsheetml/2009/9/main" objectType="Spin" dx="22" fmlaLink="U20" max="20" page="10" val="0"/>
</file>

<file path=xl/ctrlProps/ctrlProp313.xml><?xml version="1.0" encoding="utf-8"?>
<formControlPr xmlns="http://schemas.microsoft.com/office/spreadsheetml/2009/9/main" objectType="Spin" dx="22" fmlaLink="B18" max="20" page="10" val="0"/>
</file>

<file path=xl/ctrlProps/ctrlProp314.xml><?xml version="1.0" encoding="utf-8"?>
<formControlPr xmlns="http://schemas.microsoft.com/office/spreadsheetml/2009/9/main" objectType="Spin" dx="22" fmlaLink="C18" max="20" page="10" val="20"/>
</file>

<file path=xl/ctrlProps/ctrlProp315.xml><?xml version="1.0" encoding="utf-8"?>
<formControlPr xmlns="http://schemas.microsoft.com/office/spreadsheetml/2009/9/main" objectType="Spin" dx="22" fmlaLink="D18" max="20" page="10" val="0"/>
</file>

<file path=xl/ctrlProps/ctrlProp316.xml><?xml version="1.0" encoding="utf-8"?>
<formControlPr xmlns="http://schemas.microsoft.com/office/spreadsheetml/2009/9/main" objectType="Spin" dx="22" fmlaLink="E18" max="20" page="10" val="0"/>
</file>

<file path=xl/ctrlProps/ctrlProp317.xml><?xml version="1.0" encoding="utf-8"?>
<formControlPr xmlns="http://schemas.microsoft.com/office/spreadsheetml/2009/9/main" objectType="Spin" dx="22" fmlaLink="F18" max="20" page="10" val="0"/>
</file>

<file path=xl/ctrlProps/ctrlProp318.xml><?xml version="1.0" encoding="utf-8"?>
<formControlPr xmlns="http://schemas.microsoft.com/office/spreadsheetml/2009/9/main" objectType="Spin" dx="22" fmlaLink="G18" max="20" page="10" val="0"/>
</file>

<file path=xl/ctrlProps/ctrlProp319.xml><?xml version="1.0" encoding="utf-8"?>
<formControlPr xmlns="http://schemas.microsoft.com/office/spreadsheetml/2009/9/main" objectType="Spin" dx="22" fmlaLink="H18" max="20" page="10" val="0"/>
</file>

<file path=xl/ctrlProps/ctrlProp32.xml><?xml version="1.0" encoding="utf-8"?>
<formControlPr xmlns="http://schemas.microsoft.com/office/spreadsheetml/2009/9/main" objectType="Spin" dx="22" fmlaLink="L18" max="20" page="10" val="5"/>
</file>

<file path=xl/ctrlProps/ctrlProp320.xml><?xml version="1.0" encoding="utf-8"?>
<formControlPr xmlns="http://schemas.microsoft.com/office/spreadsheetml/2009/9/main" objectType="Spin" dx="22" fmlaLink="I18" max="20" page="10" val="0"/>
</file>

<file path=xl/ctrlProps/ctrlProp321.xml><?xml version="1.0" encoding="utf-8"?>
<formControlPr xmlns="http://schemas.microsoft.com/office/spreadsheetml/2009/9/main" objectType="Spin" dx="22" fmlaLink="J18" max="20" page="10" val="0"/>
</file>

<file path=xl/ctrlProps/ctrlProp322.xml><?xml version="1.0" encoding="utf-8"?>
<formControlPr xmlns="http://schemas.microsoft.com/office/spreadsheetml/2009/9/main" objectType="Spin" dx="22" fmlaLink="K18" inc="5" max="100" page="10" val="0"/>
</file>

<file path=xl/ctrlProps/ctrlProp323.xml><?xml version="1.0" encoding="utf-8"?>
<formControlPr xmlns="http://schemas.microsoft.com/office/spreadsheetml/2009/9/main" objectType="Spin" dx="22" fmlaLink="L18" max="20" page="10" val="0"/>
</file>

<file path=xl/ctrlProps/ctrlProp324.xml><?xml version="1.0" encoding="utf-8"?>
<formControlPr xmlns="http://schemas.microsoft.com/office/spreadsheetml/2009/9/main" objectType="Spin" dx="22" fmlaLink="M18" max="20" page="10" val="0"/>
</file>

<file path=xl/ctrlProps/ctrlProp325.xml><?xml version="1.0" encoding="utf-8"?>
<formControlPr xmlns="http://schemas.microsoft.com/office/spreadsheetml/2009/9/main" objectType="Spin" dx="22" fmlaLink="N18" max="20" page="10" val="0"/>
</file>

<file path=xl/ctrlProps/ctrlProp326.xml><?xml version="1.0" encoding="utf-8"?>
<formControlPr xmlns="http://schemas.microsoft.com/office/spreadsheetml/2009/9/main" objectType="Spin" dx="22" fmlaLink="O18" max="20" page="10" val="0"/>
</file>

<file path=xl/ctrlProps/ctrlProp327.xml><?xml version="1.0" encoding="utf-8"?>
<formControlPr xmlns="http://schemas.microsoft.com/office/spreadsheetml/2009/9/main" objectType="Spin" dx="22" fmlaLink="P18" max="5" page="10" val="0"/>
</file>

<file path=xl/ctrlProps/ctrlProp328.xml><?xml version="1.0" encoding="utf-8"?>
<formControlPr xmlns="http://schemas.microsoft.com/office/spreadsheetml/2009/9/main" objectType="Spin" dx="22" fmlaLink="Q18" max="20" page="10" val="0"/>
</file>

<file path=xl/ctrlProps/ctrlProp329.xml><?xml version="1.0" encoding="utf-8"?>
<formControlPr xmlns="http://schemas.microsoft.com/office/spreadsheetml/2009/9/main" objectType="Spin" dx="22" fmlaLink="R18" max="20" page="10" val="0"/>
</file>

<file path=xl/ctrlProps/ctrlProp33.xml><?xml version="1.0" encoding="utf-8"?>
<formControlPr xmlns="http://schemas.microsoft.com/office/spreadsheetml/2009/9/main" objectType="Spin" dx="22" fmlaLink="M18" max="20" page="10" val="0"/>
</file>

<file path=xl/ctrlProps/ctrlProp330.xml><?xml version="1.0" encoding="utf-8"?>
<formControlPr xmlns="http://schemas.microsoft.com/office/spreadsheetml/2009/9/main" objectType="Spin" dx="22" fmlaLink="S18" max="20" page="10" val="0"/>
</file>

<file path=xl/ctrlProps/ctrlProp331.xml><?xml version="1.0" encoding="utf-8"?>
<formControlPr xmlns="http://schemas.microsoft.com/office/spreadsheetml/2009/9/main" objectType="Spin" dx="22" fmlaLink="T18" max="20" page="10" val="0"/>
</file>

<file path=xl/ctrlProps/ctrlProp332.xml><?xml version="1.0" encoding="utf-8"?>
<formControlPr xmlns="http://schemas.microsoft.com/office/spreadsheetml/2009/9/main" objectType="Spin" dx="22" fmlaLink="U18" max="20" page="10" val="0"/>
</file>

<file path=xl/ctrlProps/ctrlProp333.xml><?xml version="1.0" encoding="utf-8"?>
<formControlPr xmlns="http://schemas.microsoft.com/office/spreadsheetml/2009/9/main" objectType="Spin" dx="22" fmlaLink="V26" max="3" min="1" page="10"/>
</file>

<file path=xl/ctrlProps/ctrlProp334.xml><?xml version="1.0" encoding="utf-8"?>
<formControlPr xmlns="http://schemas.microsoft.com/office/spreadsheetml/2009/9/main" objectType="Spin" dx="22" fmlaLink="B20" max="20" page="10" val="0"/>
</file>

<file path=xl/ctrlProps/ctrlProp335.xml><?xml version="1.0" encoding="utf-8"?>
<formControlPr xmlns="http://schemas.microsoft.com/office/spreadsheetml/2009/9/main" objectType="Spin" dx="22" fmlaLink="C26" max="30" page="10" val="14"/>
</file>

<file path=xl/ctrlProps/ctrlProp336.xml><?xml version="1.0" encoding="utf-8"?>
<formControlPr xmlns="http://schemas.microsoft.com/office/spreadsheetml/2009/9/main" objectType="Spin" dx="22" fmlaLink="C20" max="20" page="10" val="7"/>
</file>

<file path=xl/ctrlProps/ctrlProp337.xml><?xml version="1.0" encoding="utf-8"?>
<formControlPr xmlns="http://schemas.microsoft.com/office/spreadsheetml/2009/9/main" objectType="Spin" dx="22" fmlaLink="D20" max="20" page="10" val="10"/>
</file>

<file path=xl/ctrlProps/ctrlProp338.xml><?xml version="1.0" encoding="utf-8"?>
<formControlPr xmlns="http://schemas.microsoft.com/office/spreadsheetml/2009/9/main" objectType="Spin" dx="22" fmlaLink="E20" max="20" page="10" val="15"/>
</file>

<file path=xl/ctrlProps/ctrlProp339.xml><?xml version="1.0" encoding="utf-8"?>
<formControlPr xmlns="http://schemas.microsoft.com/office/spreadsheetml/2009/9/main" objectType="Spin" dx="22" fmlaLink="F20" max="20" page="10" val="0"/>
</file>

<file path=xl/ctrlProps/ctrlProp34.xml><?xml version="1.0" encoding="utf-8"?>
<formControlPr xmlns="http://schemas.microsoft.com/office/spreadsheetml/2009/9/main" objectType="Spin" dx="22" fmlaLink="N18" max="20" page="10" val="0"/>
</file>

<file path=xl/ctrlProps/ctrlProp340.xml><?xml version="1.0" encoding="utf-8"?>
<formControlPr xmlns="http://schemas.microsoft.com/office/spreadsheetml/2009/9/main" objectType="Spin" dx="22" fmlaLink="G20" max="20" page="10" val="0"/>
</file>

<file path=xl/ctrlProps/ctrlProp341.xml><?xml version="1.0" encoding="utf-8"?>
<formControlPr xmlns="http://schemas.microsoft.com/office/spreadsheetml/2009/9/main" objectType="Spin" dx="22" fmlaLink="H20" max="20" page="10" val="0"/>
</file>

<file path=xl/ctrlProps/ctrlProp342.xml><?xml version="1.0" encoding="utf-8"?>
<formControlPr xmlns="http://schemas.microsoft.com/office/spreadsheetml/2009/9/main" objectType="Spin" dx="22" fmlaLink="I20" max="20" page="10" val="0"/>
</file>

<file path=xl/ctrlProps/ctrlProp343.xml><?xml version="1.0" encoding="utf-8"?>
<formControlPr xmlns="http://schemas.microsoft.com/office/spreadsheetml/2009/9/main" objectType="Spin" dx="22" fmlaLink="J20" max="20" page="10" val="2"/>
</file>

<file path=xl/ctrlProps/ctrlProp344.xml><?xml version="1.0" encoding="utf-8"?>
<formControlPr xmlns="http://schemas.microsoft.com/office/spreadsheetml/2009/9/main" objectType="Spin" dx="22" fmlaLink="K20" inc="5" max="100" page="10" val="0"/>
</file>

<file path=xl/ctrlProps/ctrlProp345.xml><?xml version="1.0" encoding="utf-8"?>
<formControlPr xmlns="http://schemas.microsoft.com/office/spreadsheetml/2009/9/main" objectType="Spin" dx="22" fmlaLink="L20" max="20" page="10" val="0"/>
</file>

<file path=xl/ctrlProps/ctrlProp346.xml><?xml version="1.0" encoding="utf-8"?>
<formControlPr xmlns="http://schemas.microsoft.com/office/spreadsheetml/2009/9/main" objectType="Spin" dx="22" fmlaLink="M20" max="20" page="10" val="0"/>
</file>

<file path=xl/ctrlProps/ctrlProp347.xml><?xml version="1.0" encoding="utf-8"?>
<formControlPr xmlns="http://schemas.microsoft.com/office/spreadsheetml/2009/9/main" objectType="Spin" dx="22" fmlaLink="N20" max="20" page="10" val="0"/>
</file>

<file path=xl/ctrlProps/ctrlProp348.xml><?xml version="1.0" encoding="utf-8"?>
<formControlPr xmlns="http://schemas.microsoft.com/office/spreadsheetml/2009/9/main" objectType="Spin" dx="22" fmlaLink="O20" max="20" page="10" val="0"/>
</file>

<file path=xl/ctrlProps/ctrlProp349.xml><?xml version="1.0" encoding="utf-8"?>
<formControlPr xmlns="http://schemas.microsoft.com/office/spreadsheetml/2009/9/main" objectType="Spin" dx="22" fmlaLink="P20" max="20" page="10" val="0"/>
</file>

<file path=xl/ctrlProps/ctrlProp35.xml><?xml version="1.0" encoding="utf-8"?>
<formControlPr xmlns="http://schemas.microsoft.com/office/spreadsheetml/2009/9/main" objectType="Spin" dx="22" fmlaLink="O18" max="20" page="10" val="7"/>
</file>

<file path=xl/ctrlProps/ctrlProp350.xml><?xml version="1.0" encoding="utf-8"?>
<formControlPr xmlns="http://schemas.microsoft.com/office/spreadsheetml/2009/9/main" objectType="Spin" dx="22" fmlaLink="Q20" max="20" page="10" val="0"/>
</file>

<file path=xl/ctrlProps/ctrlProp351.xml><?xml version="1.0" encoding="utf-8"?>
<formControlPr xmlns="http://schemas.microsoft.com/office/spreadsheetml/2009/9/main" objectType="Spin" dx="22" fmlaLink="R20" max="20" page="10" val="0"/>
</file>

<file path=xl/ctrlProps/ctrlProp352.xml><?xml version="1.0" encoding="utf-8"?>
<formControlPr xmlns="http://schemas.microsoft.com/office/spreadsheetml/2009/9/main" objectType="Spin" dx="22" fmlaLink="S20" max="20" page="10" val="0"/>
</file>

<file path=xl/ctrlProps/ctrlProp353.xml><?xml version="1.0" encoding="utf-8"?>
<formControlPr xmlns="http://schemas.microsoft.com/office/spreadsheetml/2009/9/main" objectType="Spin" dx="22" fmlaLink="T20" max="20" page="10" val="0"/>
</file>

<file path=xl/ctrlProps/ctrlProp354.xml><?xml version="1.0" encoding="utf-8"?>
<formControlPr xmlns="http://schemas.microsoft.com/office/spreadsheetml/2009/9/main" objectType="Spin" dx="22" fmlaLink="U20" max="20" page="10" val="0"/>
</file>

<file path=xl/ctrlProps/ctrlProp355.xml><?xml version="1.0" encoding="utf-8"?>
<formControlPr xmlns="http://schemas.microsoft.com/office/spreadsheetml/2009/9/main" objectType="Spin" dx="22" fmlaLink="B18" max="20" page="10" val="0"/>
</file>

<file path=xl/ctrlProps/ctrlProp356.xml><?xml version="1.0" encoding="utf-8"?>
<formControlPr xmlns="http://schemas.microsoft.com/office/spreadsheetml/2009/9/main" objectType="Spin" dx="22" fmlaLink="C18" max="20" page="10" val="7"/>
</file>

<file path=xl/ctrlProps/ctrlProp357.xml><?xml version="1.0" encoding="utf-8"?>
<formControlPr xmlns="http://schemas.microsoft.com/office/spreadsheetml/2009/9/main" objectType="Spin" dx="22" fmlaLink="D18" max="20" page="10" val="10"/>
</file>

<file path=xl/ctrlProps/ctrlProp358.xml><?xml version="1.0" encoding="utf-8"?>
<formControlPr xmlns="http://schemas.microsoft.com/office/spreadsheetml/2009/9/main" objectType="Spin" dx="22" fmlaLink="E18" max="20" page="10" val="15"/>
</file>

<file path=xl/ctrlProps/ctrlProp359.xml><?xml version="1.0" encoding="utf-8"?>
<formControlPr xmlns="http://schemas.microsoft.com/office/spreadsheetml/2009/9/main" objectType="Spin" dx="22" fmlaLink="F18" max="20" page="10" val="10"/>
</file>

<file path=xl/ctrlProps/ctrlProp36.xml><?xml version="1.0" encoding="utf-8"?>
<formControlPr xmlns="http://schemas.microsoft.com/office/spreadsheetml/2009/9/main" objectType="Spin" dx="22" fmlaLink="P18" max="5" page="10" val="0"/>
</file>

<file path=xl/ctrlProps/ctrlProp360.xml><?xml version="1.0" encoding="utf-8"?>
<formControlPr xmlns="http://schemas.microsoft.com/office/spreadsheetml/2009/9/main" objectType="Spin" dx="22" fmlaLink="G18" max="20" page="10" val="0"/>
</file>

<file path=xl/ctrlProps/ctrlProp361.xml><?xml version="1.0" encoding="utf-8"?>
<formControlPr xmlns="http://schemas.microsoft.com/office/spreadsheetml/2009/9/main" objectType="Spin" dx="22" fmlaLink="H18" max="20" page="10" val="10"/>
</file>

<file path=xl/ctrlProps/ctrlProp362.xml><?xml version="1.0" encoding="utf-8"?>
<formControlPr xmlns="http://schemas.microsoft.com/office/spreadsheetml/2009/9/main" objectType="Spin" dx="22" fmlaLink="I18" max="20" page="10" val="0"/>
</file>

<file path=xl/ctrlProps/ctrlProp363.xml><?xml version="1.0" encoding="utf-8"?>
<formControlPr xmlns="http://schemas.microsoft.com/office/spreadsheetml/2009/9/main" objectType="Spin" dx="22" fmlaLink="J18" max="20" page="10" val="2"/>
</file>

<file path=xl/ctrlProps/ctrlProp364.xml><?xml version="1.0" encoding="utf-8"?>
<formControlPr xmlns="http://schemas.microsoft.com/office/spreadsheetml/2009/9/main" objectType="Spin" dx="22" fmlaLink="K18" inc="5" max="100" page="10" val="0"/>
</file>

<file path=xl/ctrlProps/ctrlProp365.xml><?xml version="1.0" encoding="utf-8"?>
<formControlPr xmlns="http://schemas.microsoft.com/office/spreadsheetml/2009/9/main" objectType="Spin" dx="22" fmlaLink="L18" max="20" page="10" val="0"/>
</file>

<file path=xl/ctrlProps/ctrlProp366.xml><?xml version="1.0" encoding="utf-8"?>
<formControlPr xmlns="http://schemas.microsoft.com/office/spreadsheetml/2009/9/main" objectType="Spin" dx="22" fmlaLink="M18" max="20" page="10" val="0"/>
</file>

<file path=xl/ctrlProps/ctrlProp367.xml><?xml version="1.0" encoding="utf-8"?>
<formControlPr xmlns="http://schemas.microsoft.com/office/spreadsheetml/2009/9/main" objectType="Spin" dx="22" fmlaLink="N18" max="20" page="10" val="0"/>
</file>

<file path=xl/ctrlProps/ctrlProp368.xml><?xml version="1.0" encoding="utf-8"?>
<formControlPr xmlns="http://schemas.microsoft.com/office/spreadsheetml/2009/9/main" objectType="Spin" dx="22" fmlaLink="O18" max="20" page="10" val="0"/>
</file>

<file path=xl/ctrlProps/ctrlProp369.xml><?xml version="1.0" encoding="utf-8"?>
<formControlPr xmlns="http://schemas.microsoft.com/office/spreadsheetml/2009/9/main" objectType="Spin" dx="22" fmlaLink="P18" max="5" page="10" val="0"/>
</file>

<file path=xl/ctrlProps/ctrlProp37.xml><?xml version="1.0" encoding="utf-8"?>
<formControlPr xmlns="http://schemas.microsoft.com/office/spreadsheetml/2009/9/main" objectType="Spin" dx="22" fmlaLink="Q18" max="20" page="10" val="0"/>
</file>

<file path=xl/ctrlProps/ctrlProp370.xml><?xml version="1.0" encoding="utf-8"?>
<formControlPr xmlns="http://schemas.microsoft.com/office/spreadsheetml/2009/9/main" objectType="Spin" dx="22" fmlaLink="Q18" max="20" page="10" val="0"/>
</file>

<file path=xl/ctrlProps/ctrlProp371.xml><?xml version="1.0" encoding="utf-8"?>
<formControlPr xmlns="http://schemas.microsoft.com/office/spreadsheetml/2009/9/main" objectType="Spin" dx="22" fmlaLink="R18" max="20" page="10" val="0"/>
</file>

<file path=xl/ctrlProps/ctrlProp372.xml><?xml version="1.0" encoding="utf-8"?>
<formControlPr xmlns="http://schemas.microsoft.com/office/spreadsheetml/2009/9/main" objectType="Spin" dx="22" fmlaLink="S18" max="20" page="10" val="0"/>
</file>

<file path=xl/ctrlProps/ctrlProp373.xml><?xml version="1.0" encoding="utf-8"?>
<formControlPr xmlns="http://schemas.microsoft.com/office/spreadsheetml/2009/9/main" objectType="Spin" dx="22" fmlaLink="T18" max="20" page="10" val="0"/>
</file>

<file path=xl/ctrlProps/ctrlProp374.xml><?xml version="1.0" encoding="utf-8"?>
<formControlPr xmlns="http://schemas.microsoft.com/office/spreadsheetml/2009/9/main" objectType="Spin" dx="22" fmlaLink="U18" max="20" page="10" val="0"/>
</file>

<file path=xl/ctrlProps/ctrlProp375.xml><?xml version="1.0" encoding="utf-8"?>
<formControlPr xmlns="http://schemas.microsoft.com/office/spreadsheetml/2009/9/main" objectType="Spin" dx="22" fmlaLink="V26" max="3" min="1" page="10"/>
</file>

<file path=xl/ctrlProps/ctrlProp376.xml><?xml version="1.0" encoding="utf-8"?>
<formControlPr xmlns="http://schemas.microsoft.com/office/spreadsheetml/2009/9/main" objectType="Spin" dx="22" fmlaLink="B20" max="20" page="10" val="0"/>
</file>

<file path=xl/ctrlProps/ctrlProp377.xml><?xml version="1.0" encoding="utf-8"?>
<formControlPr xmlns="http://schemas.microsoft.com/office/spreadsheetml/2009/9/main" objectType="Spin" dx="22" fmlaLink="C26" max="30" page="10" val="13"/>
</file>

<file path=xl/ctrlProps/ctrlProp378.xml><?xml version="1.0" encoding="utf-8"?>
<formControlPr xmlns="http://schemas.microsoft.com/office/spreadsheetml/2009/9/main" objectType="Spin" dx="22" fmlaLink="C20" max="20" page="10" val="6"/>
</file>

<file path=xl/ctrlProps/ctrlProp379.xml><?xml version="1.0" encoding="utf-8"?>
<formControlPr xmlns="http://schemas.microsoft.com/office/spreadsheetml/2009/9/main" objectType="Spin" dx="22" fmlaLink="D20" max="20" page="10" val="0"/>
</file>

<file path=xl/ctrlProps/ctrlProp38.xml><?xml version="1.0" encoding="utf-8"?>
<formControlPr xmlns="http://schemas.microsoft.com/office/spreadsheetml/2009/9/main" objectType="Spin" dx="22" fmlaLink="R18" max="20" page="10" val="0"/>
</file>

<file path=xl/ctrlProps/ctrlProp380.xml><?xml version="1.0" encoding="utf-8"?>
<formControlPr xmlns="http://schemas.microsoft.com/office/spreadsheetml/2009/9/main" objectType="Spin" dx="22" fmlaLink="E20" max="20" page="10" val="0"/>
</file>

<file path=xl/ctrlProps/ctrlProp381.xml><?xml version="1.0" encoding="utf-8"?>
<formControlPr xmlns="http://schemas.microsoft.com/office/spreadsheetml/2009/9/main" objectType="Spin" dx="22" fmlaLink="F20" max="20" page="10" val="0"/>
</file>

<file path=xl/ctrlProps/ctrlProp382.xml><?xml version="1.0" encoding="utf-8"?>
<formControlPr xmlns="http://schemas.microsoft.com/office/spreadsheetml/2009/9/main" objectType="Spin" dx="22" fmlaLink="G20" max="20" page="10" val="0"/>
</file>

<file path=xl/ctrlProps/ctrlProp383.xml><?xml version="1.0" encoding="utf-8"?>
<formControlPr xmlns="http://schemas.microsoft.com/office/spreadsheetml/2009/9/main" objectType="Spin" dx="22" fmlaLink="H20" max="20" page="10" val="0"/>
</file>

<file path=xl/ctrlProps/ctrlProp384.xml><?xml version="1.0" encoding="utf-8"?>
<formControlPr xmlns="http://schemas.microsoft.com/office/spreadsheetml/2009/9/main" objectType="Spin" dx="22" fmlaLink="I20" max="20" page="10" val="0"/>
</file>

<file path=xl/ctrlProps/ctrlProp385.xml><?xml version="1.0" encoding="utf-8"?>
<formControlPr xmlns="http://schemas.microsoft.com/office/spreadsheetml/2009/9/main" objectType="Spin" dx="22" fmlaLink="J20" max="20" page="10" val="0"/>
</file>

<file path=xl/ctrlProps/ctrlProp386.xml><?xml version="1.0" encoding="utf-8"?>
<formControlPr xmlns="http://schemas.microsoft.com/office/spreadsheetml/2009/9/main" objectType="Spin" dx="22" fmlaLink="K20" inc="5" max="100" page="10" val="0"/>
</file>

<file path=xl/ctrlProps/ctrlProp387.xml><?xml version="1.0" encoding="utf-8"?>
<formControlPr xmlns="http://schemas.microsoft.com/office/spreadsheetml/2009/9/main" objectType="Spin" dx="22" fmlaLink="L20" max="20" page="10" val="0"/>
</file>

<file path=xl/ctrlProps/ctrlProp388.xml><?xml version="1.0" encoding="utf-8"?>
<formControlPr xmlns="http://schemas.microsoft.com/office/spreadsheetml/2009/9/main" objectType="Spin" dx="22" fmlaLink="M20" max="20" page="10" val="0"/>
</file>

<file path=xl/ctrlProps/ctrlProp389.xml><?xml version="1.0" encoding="utf-8"?>
<formControlPr xmlns="http://schemas.microsoft.com/office/spreadsheetml/2009/9/main" objectType="Spin" dx="22" fmlaLink="N20" max="20" page="10" val="0"/>
</file>

<file path=xl/ctrlProps/ctrlProp39.xml><?xml version="1.0" encoding="utf-8"?>
<formControlPr xmlns="http://schemas.microsoft.com/office/spreadsheetml/2009/9/main" objectType="Spin" dx="22" fmlaLink="S18" max="20" page="10" val="0"/>
</file>

<file path=xl/ctrlProps/ctrlProp390.xml><?xml version="1.0" encoding="utf-8"?>
<formControlPr xmlns="http://schemas.microsoft.com/office/spreadsheetml/2009/9/main" objectType="Spin" dx="22" fmlaLink="O20" max="20" page="10" val="0"/>
</file>

<file path=xl/ctrlProps/ctrlProp391.xml><?xml version="1.0" encoding="utf-8"?>
<formControlPr xmlns="http://schemas.microsoft.com/office/spreadsheetml/2009/9/main" objectType="Spin" dx="22" fmlaLink="P20" max="20" page="10" val="0"/>
</file>

<file path=xl/ctrlProps/ctrlProp392.xml><?xml version="1.0" encoding="utf-8"?>
<formControlPr xmlns="http://schemas.microsoft.com/office/spreadsheetml/2009/9/main" objectType="Spin" dx="22" fmlaLink="Q20" max="20" page="10" val="0"/>
</file>

<file path=xl/ctrlProps/ctrlProp393.xml><?xml version="1.0" encoding="utf-8"?>
<formControlPr xmlns="http://schemas.microsoft.com/office/spreadsheetml/2009/9/main" objectType="Spin" dx="22" fmlaLink="R20" max="20" page="10" val="0"/>
</file>

<file path=xl/ctrlProps/ctrlProp394.xml><?xml version="1.0" encoding="utf-8"?>
<formControlPr xmlns="http://schemas.microsoft.com/office/spreadsheetml/2009/9/main" objectType="Spin" dx="22" fmlaLink="S20" max="20" page="10" val="0"/>
</file>

<file path=xl/ctrlProps/ctrlProp395.xml><?xml version="1.0" encoding="utf-8"?>
<formControlPr xmlns="http://schemas.microsoft.com/office/spreadsheetml/2009/9/main" objectType="Spin" dx="22" fmlaLink="T20" max="20" page="10" val="0"/>
</file>

<file path=xl/ctrlProps/ctrlProp396.xml><?xml version="1.0" encoding="utf-8"?>
<formControlPr xmlns="http://schemas.microsoft.com/office/spreadsheetml/2009/9/main" objectType="Spin" dx="22" fmlaLink="U20" max="20" page="10" val="0"/>
</file>

<file path=xl/ctrlProps/ctrlProp397.xml><?xml version="1.0" encoding="utf-8"?>
<formControlPr xmlns="http://schemas.microsoft.com/office/spreadsheetml/2009/9/main" objectType="Spin" dx="22" fmlaLink="B18" max="20" page="10" val="0"/>
</file>

<file path=xl/ctrlProps/ctrlProp398.xml><?xml version="1.0" encoding="utf-8"?>
<formControlPr xmlns="http://schemas.microsoft.com/office/spreadsheetml/2009/9/main" objectType="Spin" dx="22" fmlaLink="C18" max="20" page="10" val="6"/>
</file>

<file path=xl/ctrlProps/ctrlProp399.xml><?xml version="1.0" encoding="utf-8"?>
<formControlPr xmlns="http://schemas.microsoft.com/office/spreadsheetml/2009/9/main" objectType="Spin" dx="22" fmlaLink="D18" max="20" page="10" val="20"/>
</file>

<file path=xl/ctrlProps/ctrlProp4.xml><?xml version="1.0" encoding="utf-8"?>
<formControlPr xmlns="http://schemas.microsoft.com/office/spreadsheetml/2009/9/main" objectType="Spin" dx="22" fmlaLink="D20" max="20" page="10" val="0"/>
</file>

<file path=xl/ctrlProps/ctrlProp40.xml><?xml version="1.0" encoding="utf-8"?>
<formControlPr xmlns="http://schemas.microsoft.com/office/spreadsheetml/2009/9/main" objectType="Spin" dx="22" fmlaLink="T18" max="20" page="10" val="0"/>
</file>

<file path=xl/ctrlProps/ctrlProp400.xml><?xml version="1.0" encoding="utf-8"?>
<formControlPr xmlns="http://schemas.microsoft.com/office/spreadsheetml/2009/9/main" objectType="Spin" dx="22" fmlaLink="E18" max="20" page="10" val="0"/>
</file>

<file path=xl/ctrlProps/ctrlProp401.xml><?xml version="1.0" encoding="utf-8"?>
<formControlPr xmlns="http://schemas.microsoft.com/office/spreadsheetml/2009/9/main" objectType="Spin" dx="22" fmlaLink="F18" max="20" page="10" val="0"/>
</file>

<file path=xl/ctrlProps/ctrlProp402.xml><?xml version="1.0" encoding="utf-8"?>
<formControlPr xmlns="http://schemas.microsoft.com/office/spreadsheetml/2009/9/main" objectType="Spin" dx="22" fmlaLink="G18" max="20" page="10" val="0"/>
</file>

<file path=xl/ctrlProps/ctrlProp403.xml><?xml version="1.0" encoding="utf-8"?>
<formControlPr xmlns="http://schemas.microsoft.com/office/spreadsheetml/2009/9/main" objectType="Spin" dx="22" fmlaLink="H18" max="20" page="10" val="0"/>
</file>

<file path=xl/ctrlProps/ctrlProp404.xml><?xml version="1.0" encoding="utf-8"?>
<formControlPr xmlns="http://schemas.microsoft.com/office/spreadsheetml/2009/9/main" objectType="Spin" dx="22" fmlaLink="I18" max="20" page="10" val="0"/>
</file>

<file path=xl/ctrlProps/ctrlProp405.xml><?xml version="1.0" encoding="utf-8"?>
<formControlPr xmlns="http://schemas.microsoft.com/office/spreadsheetml/2009/9/main" objectType="Spin" dx="22" fmlaLink="J18" max="20" page="10" val="0"/>
</file>

<file path=xl/ctrlProps/ctrlProp406.xml><?xml version="1.0" encoding="utf-8"?>
<formControlPr xmlns="http://schemas.microsoft.com/office/spreadsheetml/2009/9/main" objectType="Spin" dx="22" fmlaLink="K18" inc="5" max="100" page="10" val="0"/>
</file>

<file path=xl/ctrlProps/ctrlProp407.xml><?xml version="1.0" encoding="utf-8"?>
<formControlPr xmlns="http://schemas.microsoft.com/office/spreadsheetml/2009/9/main" objectType="Spin" dx="22" fmlaLink="L18" max="20" page="10" val="0"/>
</file>

<file path=xl/ctrlProps/ctrlProp408.xml><?xml version="1.0" encoding="utf-8"?>
<formControlPr xmlns="http://schemas.microsoft.com/office/spreadsheetml/2009/9/main" objectType="Spin" dx="22" fmlaLink="M18" max="20" page="10" val="0"/>
</file>

<file path=xl/ctrlProps/ctrlProp409.xml><?xml version="1.0" encoding="utf-8"?>
<formControlPr xmlns="http://schemas.microsoft.com/office/spreadsheetml/2009/9/main" objectType="Spin" dx="22" fmlaLink="N18" max="20" page="10" val="0"/>
</file>

<file path=xl/ctrlProps/ctrlProp41.xml><?xml version="1.0" encoding="utf-8"?>
<formControlPr xmlns="http://schemas.microsoft.com/office/spreadsheetml/2009/9/main" objectType="Spin" dx="22" fmlaLink="U18" max="20" page="10" val="0"/>
</file>

<file path=xl/ctrlProps/ctrlProp410.xml><?xml version="1.0" encoding="utf-8"?>
<formControlPr xmlns="http://schemas.microsoft.com/office/spreadsheetml/2009/9/main" objectType="Spin" dx="22" fmlaLink="O18" max="20" page="10" val="0"/>
</file>

<file path=xl/ctrlProps/ctrlProp411.xml><?xml version="1.0" encoding="utf-8"?>
<formControlPr xmlns="http://schemas.microsoft.com/office/spreadsheetml/2009/9/main" objectType="Spin" dx="22" fmlaLink="P18" max="5" page="10" val="0"/>
</file>

<file path=xl/ctrlProps/ctrlProp412.xml><?xml version="1.0" encoding="utf-8"?>
<formControlPr xmlns="http://schemas.microsoft.com/office/spreadsheetml/2009/9/main" objectType="Spin" dx="22" fmlaLink="Q18" max="20" page="10" val="0"/>
</file>

<file path=xl/ctrlProps/ctrlProp413.xml><?xml version="1.0" encoding="utf-8"?>
<formControlPr xmlns="http://schemas.microsoft.com/office/spreadsheetml/2009/9/main" objectType="Spin" dx="22" fmlaLink="R18" max="20" page="10" val="0"/>
</file>

<file path=xl/ctrlProps/ctrlProp414.xml><?xml version="1.0" encoding="utf-8"?>
<formControlPr xmlns="http://schemas.microsoft.com/office/spreadsheetml/2009/9/main" objectType="Spin" dx="22" fmlaLink="S18" max="20" page="10" val="0"/>
</file>

<file path=xl/ctrlProps/ctrlProp415.xml><?xml version="1.0" encoding="utf-8"?>
<formControlPr xmlns="http://schemas.microsoft.com/office/spreadsheetml/2009/9/main" objectType="Spin" dx="22" fmlaLink="T18" max="20" page="10" val="0"/>
</file>

<file path=xl/ctrlProps/ctrlProp416.xml><?xml version="1.0" encoding="utf-8"?>
<formControlPr xmlns="http://schemas.microsoft.com/office/spreadsheetml/2009/9/main" objectType="Spin" dx="22" fmlaLink="U18" max="20" page="10" val="0"/>
</file>

<file path=xl/ctrlProps/ctrlProp417.xml><?xml version="1.0" encoding="utf-8"?>
<formControlPr xmlns="http://schemas.microsoft.com/office/spreadsheetml/2009/9/main" objectType="Spin" dx="22" fmlaLink="V26" max="3" min="1" page="10"/>
</file>

<file path=xl/ctrlProps/ctrlProp42.xml><?xml version="1.0" encoding="utf-8"?>
<formControlPr xmlns="http://schemas.microsoft.com/office/spreadsheetml/2009/9/main" objectType="Spin" dx="22" fmlaLink="V26" max="2" min="1" page="10"/>
</file>

<file path=xl/ctrlProps/ctrlProp43.xml><?xml version="1.0" encoding="utf-8"?>
<formControlPr xmlns="http://schemas.microsoft.com/office/spreadsheetml/2009/9/main" objectType="Spin" dx="22" fmlaLink="V26" max="3" min="1" page="10"/>
</file>

<file path=xl/ctrlProps/ctrlProp44.xml><?xml version="1.0" encoding="utf-8"?>
<formControlPr xmlns="http://schemas.microsoft.com/office/spreadsheetml/2009/9/main" objectType="Spin" dx="22" fmlaLink="B20" max="20" page="10" val="0"/>
</file>

<file path=xl/ctrlProps/ctrlProp45.xml><?xml version="1.0" encoding="utf-8"?>
<formControlPr xmlns="http://schemas.microsoft.com/office/spreadsheetml/2009/9/main" objectType="Spin" dx="22" fmlaLink="C20" max="20" page="10" val="0"/>
</file>

<file path=xl/ctrlProps/ctrlProp46.xml><?xml version="1.0" encoding="utf-8"?>
<formControlPr xmlns="http://schemas.microsoft.com/office/spreadsheetml/2009/9/main" objectType="Spin" dx="22" fmlaLink="D20" max="20" page="10" val="0"/>
</file>

<file path=xl/ctrlProps/ctrlProp47.xml><?xml version="1.0" encoding="utf-8"?>
<formControlPr xmlns="http://schemas.microsoft.com/office/spreadsheetml/2009/9/main" objectType="Spin" dx="22" fmlaLink="E20" max="20" page="10" val="0"/>
</file>

<file path=xl/ctrlProps/ctrlProp48.xml><?xml version="1.0" encoding="utf-8"?>
<formControlPr xmlns="http://schemas.microsoft.com/office/spreadsheetml/2009/9/main" objectType="Spin" dx="22" fmlaLink="F20" max="20" page="10" val="0"/>
</file>

<file path=xl/ctrlProps/ctrlProp49.xml><?xml version="1.0" encoding="utf-8"?>
<formControlPr xmlns="http://schemas.microsoft.com/office/spreadsheetml/2009/9/main" objectType="Spin" dx="22" fmlaLink="G20" max="20" page="10" val="0"/>
</file>

<file path=xl/ctrlProps/ctrlProp5.xml><?xml version="1.0" encoding="utf-8"?>
<formControlPr xmlns="http://schemas.microsoft.com/office/spreadsheetml/2009/9/main" objectType="Spin" dx="22" fmlaLink="E20" max="20" page="10" val="0"/>
</file>

<file path=xl/ctrlProps/ctrlProp50.xml><?xml version="1.0" encoding="utf-8"?>
<formControlPr xmlns="http://schemas.microsoft.com/office/spreadsheetml/2009/9/main" objectType="Spin" dx="22" fmlaLink="H20" max="20" page="10" val="0"/>
</file>

<file path=xl/ctrlProps/ctrlProp51.xml><?xml version="1.0" encoding="utf-8"?>
<formControlPr xmlns="http://schemas.microsoft.com/office/spreadsheetml/2009/9/main" objectType="Spin" dx="22" fmlaLink="I20" max="20" page="10" val="0"/>
</file>

<file path=xl/ctrlProps/ctrlProp52.xml><?xml version="1.0" encoding="utf-8"?>
<formControlPr xmlns="http://schemas.microsoft.com/office/spreadsheetml/2009/9/main" objectType="Spin" dx="22" fmlaLink="J20" max="20" page="10" val="0"/>
</file>

<file path=xl/ctrlProps/ctrlProp53.xml><?xml version="1.0" encoding="utf-8"?>
<formControlPr xmlns="http://schemas.microsoft.com/office/spreadsheetml/2009/9/main" objectType="Spin" dx="22" fmlaLink="K20" inc="5" max="100" page="10" val="0"/>
</file>

<file path=xl/ctrlProps/ctrlProp54.xml><?xml version="1.0" encoding="utf-8"?>
<formControlPr xmlns="http://schemas.microsoft.com/office/spreadsheetml/2009/9/main" objectType="Spin" dx="22" fmlaLink="L20" max="20" page="10" val="0"/>
</file>

<file path=xl/ctrlProps/ctrlProp55.xml><?xml version="1.0" encoding="utf-8"?>
<formControlPr xmlns="http://schemas.microsoft.com/office/spreadsheetml/2009/9/main" objectType="Spin" dx="22" fmlaLink="M20" max="20" page="10" val="0"/>
</file>

<file path=xl/ctrlProps/ctrlProp56.xml><?xml version="1.0" encoding="utf-8"?>
<formControlPr xmlns="http://schemas.microsoft.com/office/spreadsheetml/2009/9/main" objectType="Spin" dx="22" fmlaLink="N20" max="20" page="10" val="0"/>
</file>

<file path=xl/ctrlProps/ctrlProp57.xml><?xml version="1.0" encoding="utf-8"?>
<formControlPr xmlns="http://schemas.microsoft.com/office/spreadsheetml/2009/9/main" objectType="Spin" dx="22" fmlaLink="O20" max="20" page="10" val="0"/>
</file>

<file path=xl/ctrlProps/ctrlProp58.xml><?xml version="1.0" encoding="utf-8"?>
<formControlPr xmlns="http://schemas.microsoft.com/office/spreadsheetml/2009/9/main" objectType="Spin" dx="22" fmlaLink="P20" max="20" page="10" val="0"/>
</file>

<file path=xl/ctrlProps/ctrlProp59.xml><?xml version="1.0" encoding="utf-8"?>
<formControlPr xmlns="http://schemas.microsoft.com/office/spreadsheetml/2009/9/main" objectType="Spin" dx="22" fmlaLink="Q20" max="20" page="10" val="0"/>
</file>

<file path=xl/ctrlProps/ctrlProp6.xml><?xml version="1.0" encoding="utf-8"?>
<formControlPr xmlns="http://schemas.microsoft.com/office/spreadsheetml/2009/9/main" objectType="Spin" dx="22" fmlaLink="F20" max="20" page="10" val="0"/>
</file>

<file path=xl/ctrlProps/ctrlProp60.xml><?xml version="1.0" encoding="utf-8"?>
<formControlPr xmlns="http://schemas.microsoft.com/office/spreadsheetml/2009/9/main" objectType="Spin" dx="22" fmlaLink="R20" max="20" page="10" val="0"/>
</file>

<file path=xl/ctrlProps/ctrlProp61.xml><?xml version="1.0" encoding="utf-8"?>
<formControlPr xmlns="http://schemas.microsoft.com/office/spreadsheetml/2009/9/main" objectType="Spin" dx="22" fmlaLink="S20" max="20" page="10" val="0"/>
</file>

<file path=xl/ctrlProps/ctrlProp62.xml><?xml version="1.0" encoding="utf-8"?>
<formControlPr xmlns="http://schemas.microsoft.com/office/spreadsheetml/2009/9/main" objectType="Spin" dx="22" fmlaLink="T20" max="20" page="10" val="0"/>
</file>

<file path=xl/ctrlProps/ctrlProp63.xml><?xml version="1.0" encoding="utf-8"?>
<formControlPr xmlns="http://schemas.microsoft.com/office/spreadsheetml/2009/9/main" objectType="Spin" dx="22" fmlaLink="U20" max="20" page="10" val="0"/>
</file>

<file path=xl/ctrlProps/ctrlProp64.xml><?xml version="1.0" encoding="utf-8"?>
<formControlPr xmlns="http://schemas.microsoft.com/office/spreadsheetml/2009/9/main" objectType="Spin" dx="22" fmlaLink="B18" max="20" page="10" val="0"/>
</file>

<file path=xl/ctrlProps/ctrlProp65.xml><?xml version="1.0" encoding="utf-8"?>
<formControlPr xmlns="http://schemas.microsoft.com/office/spreadsheetml/2009/9/main" objectType="Spin" dx="22" fmlaLink="C18" max="20" page="10" val="3"/>
</file>

<file path=xl/ctrlProps/ctrlProp66.xml><?xml version="1.0" encoding="utf-8"?>
<formControlPr xmlns="http://schemas.microsoft.com/office/spreadsheetml/2009/9/main" objectType="Spin" dx="22" fmlaLink="D18" max="20" page="10" val="5"/>
</file>

<file path=xl/ctrlProps/ctrlProp67.xml><?xml version="1.0" encoding="utf-8"?>
<formControlPr xmlns="http://schemas.microsoft.com/office/spreadsheetml/2009/9/main" objectType="Spin" dx="22" fmlaLink="E18" max="20" page="10" val="7"/>
</file>

<file path=xl/ctrlProps/ctrlProp68.xml><?xml version="1.0" encoding="utf-8"?>
<formControlPr xmlns="http://schemas.microsoft.com/office/spreadsheetml/2009/9/main" objectType="Spin" dx="22" fmlaLink="F18" max="20" page="10" val="9"/>
</file>

<file path=xl/ctrlProps/ctrlProp69.xml><?xml version="1.0" encoding="utf-8"?>
<formControlPr xmlns="http://schemas.microsoft.com/office/spreadsheetml/2009/9/main" objectType="Spin" dx="22" fmlaLink="G18" max="20" page="10" val="10"/>
</file>

<file path=xl/ctrlProps/ctrlProp7.xml><?xml version="1.0" encoding="utf-8"?>
<formControlPr xmlns="http://schemas.microsoft.com/office/spreadsheetml/2009/9/main" objectType="Spin" dx="22" fmlaLink="G20" max="20" page="10" val="0"/>
</file>

<file path=xl/ctrlProps/ctrlProp70.xml><?xml version="1.0" encoding="utf-8"?>
<formControlPr xmlns="http://schemas.microsoft.com/office/spreadsheetml/2009/9/main" objectType="Spin" dx="22" fmlaLink="H18" max="20" page="10" val="11"/>
</file>

<file path=xl/ctrlProps/ctrlProp71.xml><?xml version="1.0" encoding="utf-8"?>
<formControlPr xmlns="http://schemas.microsoft.com/office/spreadsheetml/2009/9/main" objectType="Spin" dx="22" fmlaLink="I18" max="20" page="10" val="12"/>
</file>

<file path=xl/ctrlProps/ctrlProp72.xml><?xml version="1.0" encoding="utf-8"?>
<formControlPr xmlns="http://schemas.microsoft.com/office/spreadsheetml/2009/9/main" objectType="Spin" dx="22" fmlaLink="J18" max="20" page="10" val="13"/>
</file>

<file path=xl/ctrlProps/ctrlProp73.xml><?xml version="1.0" encoding="utf-8"?>
<formControlPr xmlns="http://schemas.microsoft.com/office/spreadsheetml/2009/9/main" objectType="Spin" dx="22" fmlaLink="K18" max="20" page="10" val="14"/>
</file>

<file path=xl/ctrlProps/ctrlProp74.xml><?xml version="1.0" encoding="utf-8"?>
<formControlPr xmlns="http://schemas.microsoft.com/office/spreadsheetml/2009/9/main" objectType="Spin" dx="22" fmlaLink="L18" max="20" page="10" val="14"/>
</file>

<file path=xl/ctrlProps/ctrlProp75.xml><?xml version="1.0" encoding="utf-8"?>
<formControlPr xmlns="http://schemas.microsoft.com/office/spreadsheetml/2009/9/main" objectType="Spin" dx="22" fmlaLink="M18" max="20" page="10" val="14"/>
</file>

<file path=xl/ctrlProps/ctrlProp76.xml><?xml version="1.0" encoding="utf-8"?>
<formControlPr xmlns="http://schemas.microsoft.com/office/spreadsheetml/2009/9/main" objectType="Spin" dx="22" fmlaLink="N18" max="20" page="10" val="15"/>
</file>

<file path=xl/ctrlProps/ctrlProp77.xml><?xml version="1.0" encoding="utf-8"?>
<formControlPr xmlns="http://schemas.microsoft.com/office/spreadsheetml/2009/9/main" objectType="Spin" dx="22" fmlaLink="O18" max="20" page="10" val="15"/>
</file>

<file path=xl/ctrlProps/ctrlProp78.xml><?xml version="1.0" encoding="utf-8"?>
<formControlPr xmlns="http://schemas.microsoft.com/office/spreadsheetml/2009/9/main" objectType="Spin" dx="22" fmlaLink="P18" max="5" page="10" val="5"/>
</file>

<file path=xl/ctrlProps/ctrlProp79.xml><?xml version="1.0" encoding="utf-8"?>
<formControlPr xmlns="http://schemas.microsoft.com/office/spreadsheetml/2009/9/main" objectType="Spin" dx="22" fmlaLink="Q18" max="20" page="10" val="16"/>
</file>

<file path=xl/ctrlProps/ctrlProp8.xml><?xml version="1.0" encoding="utf-8"?>
<formControlPr xmlns="http://schemas.microsoft.com/office/spreadsheetml/2009/9/main" objectType="Spin" dx="22" fmlaLink="H20" max="20" page="10" val="0"/>
</file>

<file path=xl/ctrlProps/ctrlProp80.xml><?xml version="1.0" encoding="utf-8"?>
<formControlPr xmlns="http://schemas.microsoft.com/office/spreadsheetml/2009/9/main" objectType="Spin" dx="22" fmlaLink="R18" max="30" page="10" val="19"/>
</file>

<file path=xl/ctrlProps/ctrlProp81.xml><?xml version="1.0" encoding="utf-8"?>
<formControlPr xmlns="http://schemas.microsoft.com/office/spreadsheetml/2009/9/main" objectType="Spin" dx="22" fmlaLink="S18" max="30" page="10" val="23"/>
</file>

<file path=xl/ctrlProps/ctrlProp82.xml><?xml version="1.0" encoding="utf-8"?>
<formControlPr xmlns="http://schemas.microsoft.com/office/spreadsheetml/2009/9/main" objectType="Spin" dx="22" fmlaLink="T18" max="30" page="10" val="23"/>
</file>

<file path=xl/ctrlProps/ctrlProp83.xml><?xml version="1.0" encoding="utf-8"?>
<formControlPr xmlns="http://schemas.microsoft.com/office/spreadsheetml/2009/9/main" objectType="Spin" dx="22" fmlaLink="U18" max="20" page="10" val="0"/>
</file>

<file path=xl/ctrlProps/ctrlProp84.xml><?xml version="1.0" encoding="utf-8"?>
<formControlPr xmlns="http://schemas.microsoft.com/office/spreadsheetml/2009/9/main" objectType="Spin" dx="22" fmlaLink="V26" max="3" min="1" page="10" val="3"/>
</file>

<file path=xl/ctrlProps/ctrlProp85.xml><?xml version="1.0" encoding="utf-8"?>
<formControlPr xmlns="http://schemas.microsoft.com/office/spreadsheetml/2009/9/main" objectType="Spin" dx="22" fmlaLink="B20" max="20" page="10" val="0"/>
</file>

<file path=xl/ctrlProps/ctrlProp86.xml><?xml version="1.0" encoding="utf-8"?>
<formControlPr xmlns="http://schemas.microsoft.com/office/spreadsheetml/2009/9/main" objectType="Spin" dx="22" fmlaLink="C20" max="20" page="10" val="0"/>
</file>

<file path=xl/ctrlProps/ctrlProp87.xml><?xml version="1.0" encoding="utf-8"?>
<formControlPr xmlns="http://schemas.microsoft.com/office/spreadsheetml/2009/9/main" objectType="Spin" dx="22" fmlaLink="D20" max="20" page="10" val="0"/>
</file>

<file path=xl/ctrlProps/ctrlProp88.xml><?xml version="1.0" encoding="utf-8"?>
<formControlPr xmlns="http://schemas.microsoft.com/office/spreadsheetml/2009/9/main" objectType="Spin" dx="22" fmlaLink="E20" max="20" page="10" val="0"/>
</file>

<file path=xl/ctrlProps/ctrlProp89.xml><?xml version="1.0" encoding="utf-8"?>
<formControlPr xmlns="http://schemas.microsoft.com/office/spreadsheetml/2009/9/main" objectType="Spin" dx="22" fmlaLink="F20" max="20" page="10" val="0"/>
</file>

<file path=xl/ctrlProps/ctrlProp9.xml><?xml version="1.0" encoding="utf-8"?>
<formControlPr xmlns="http://schemas.microsoft.com/office/spreadsheetml/2009/9/main" objectType="Spin" dx="22" fmlaLink="I20" max="20" page="10" val="0"/>
</file>

<file path=xl/ctrlProps/ctrlProp90.xml><?xml version="1.0" encoding="utf-8"?>
<formControlPr xmlns="http://schemas.microsoft.com/office/spreadsheetml/2009/9/main" objectType="Spin" dx="22" fmlaLink="G20" max="20" page="10" val="0"/>
</file>

<file path=xl/ctrlProps/ctrlProp91.xml><?xml version="1.0" encoding="utf-8"?>
<formControlPr xmlns="http://schemas.microsoft.com/office/spreadsheetml/2009/9/main" objectType="Spin" dx="22" fmlaLink="H20" max="20" page="10" val="0"/>
</file>

<file path=xl/ctrlProps/ctrlProp92.xml><?xml version="1.0" encoding="utf-8"?>
<formControlPr xmlns="http://schemas.microsoft.com/office/spreadsheetml/2009/9/main" objectType="Spin" dx="22" fmlaLink="I20" max="20" page="10" val="0"/>
</file>

<file path=xl/ctrlProps/ctrlProp93.xml><?xml version="1.0" encoding="utf-8"?>
<formControlPr xmlns="http://schemas.microsoft.com/office/spreadsheetml/2009/9/main" objectType="Spin" dx="22" fmlaLink="J20" max="20" page="10" val="0"/>
</file>

<file path=xl/ctrlProps/ctrlProp94.xml><?xml version="1.0" encoding="utf-8"?>
<formControlPr xmlns="http://schemas.microsoft.com/office/spreadsheetml/2009/9/main" objectType="Spin" dx="22" fmlaLink="K20" inc="5" max="100" page="10" val="0"/>
</file>

<file path=xl/ctrlProps/ctrlProp95.xml><?xml version="1.0" encoding="utf-8"?>
<formControlPr xmlns="http://schemas.microsoft.com/office/spreadsheetml/2009/9/main" objectType="Spin" dx="22" fmlaLink="L20" max="20" page="10" val="0"/>
</file>

<file path=xl/ctrlProps/ctrlProp96.xml><?xml version="1.0" encoding="utf-8"?>
<formControlPr xmlns="http://schemas.microsoft.com/office/spreadsheetml/2009/9/main" objectType="Spin" dx="22" fmlaLink="M20" max="20" page="10" val="0"/>
</file>

<file path=xl/ctrlProps/ctrlProp97.xml><?xml version="1.0" encoding="utf-8"?>
<formControlPr xmlns="http://schemas.microsoft.com/office/spreadsheetml/2009/9/main" objectType="Spin" dx="22" fmlaLink="N20" max="20" page="10" val="0"/>
</file>

<file path=xl/ctrlProps/ctrlProp98.xml><?xml version="1.0" encoding="utf-8"?>
<formControlPr xmlns="http://schemas.microsoft.com/office/spreadsheetml/2009/9/main" objectType="Spin" dx="22" fmlaLink="O20" max="20" page="10" val="0"/>
</file>

<file path=xl/ctrlProps/ctrlProp99.xml><?xml version="1.0" encoding="utf-8"?>
<formControlPr xmlns="http://schemas.microsoft.com/office/spreadsheetml/2009/9/main" objectType="Spin" dx="22" fmlaLink="P20" max="20" page="10"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180975</xdr:colOff>
          <xdr:row>20</xdr:row>
          <xdr:rowOff>38100</xdr:rowOff>
        </xdr:from>
        <xdr:to>
          <xdr:col>1</xdr:col>
          <xdr:colOff>495300</xdr:colOff>
          <xdr:row>20</xdr:row>
          <xdr:rowOff>314325</xdr:rowOff>
        </xdr:to>
        <xdr:sp macro="" textlink="">
          <xdr:nvSpPr>
            <xdr:cNvPr id="2053" name="Spinner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25</xdr:row>
          <xdr:rowOff>19050</xdr:rowOff>
        </xdr:from>
        <xdr:to>
          <xdr:col>1</xdr:col>
          <xdr:colOff>552450</xdr:colOff>
          <xdr:row>25</xdr:row>
          <xdr:rowOff>295275</xdr:rowOff>
        </xdr:to>
        <xdr:sp macro="" textlink="">
          <xdr:nvSpPr>
            <xdr:cNvPr id="2074" name="Spinner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180975</xdr:colOff>
          <xdr:row>20</xdr:row>
          <xdr:rowOff>28575</xdr:rowOff>
        </xdr:from>
        <xdr:to>
          <xdr:col>2</xdr:col>
          <xdr:colOff>495300</xdr:colOff>
          <xdr:row>20</xdr:row>
          <xdr:rowOff>304800</xdr:rowOff>
        </xdr:to>
        <xdr:sp macro="" textlink="">
          <xdr:nvSpPr>
            <xdr:cNvPr id="2078" name="Spinner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20</xdr:row>
          <xdr:rowOff>28575</xdr:rowOff>
        </xdr:from>
        <xdr:to>
          <xdr:col>3</xdr:col>
          <xdr:colOff>495300</xdr:colOff>
          <xdr:row>20</xdr:row>
          <xdr:rowOff>304800</xdr:rowOff>
        </xdr:to>
        <xdr:sp macro="" textlink="">
          <xdr:nvSpPr>
            <xdr:cNvPr id="2080" name="Spinner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20</xdr:row>
          <xdr:rowOff>28575</xdr:rowOff>
        </xdr:from>
        <xdr:to>
          <xdr:col>4</xdr:col>
          <xdr:colOff>476250</xdr:colOff>
          <xdr:row>20</xdr:row>
          <xdr:rowOff>304800</xdr:rowOff>
        </xdr:to>
        <xdr:sp macro="" textlink="">
          <xdr:nvSpPr>
            <xdr:cNvPr id="2081" name="Spinner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161925</xdr:colOff>
          <xdr:row>20</xdr:row>
          <xdr:rowOff>19050</xdr:rowOff>
        </xdr:from>
        <xdr:to>
          <xdr:col>5</xdr:col>
          <xdr:colOff>476250</xdr:colOff>
          <xdr:row>20</xdr:row>
          <xdr:rowOff>295275</xdr:rowOff>
        </xdr:to>
        <xdr:sp macro="" textlink="">
          <xdr:nvSpPr>
            <xdr:cNvPr id="2082" name="Spinner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20</xdr:row>
          <xdr:rowOff>19050</xdr:rowOff>
        </xdr:from>
        <xdr:to>
          <xdr:col>6</xdr:col>
          <xdr:colOff>485775</xdr:colOff>
          <xdr:row>20</xdr:row>
          <xdr:rowOff>295275</xdr:rowOff>
        </xdr:to>
        <xdr:sp macro="" textlink="">
          <xdr:nvSpPr>
            <xdr:cNvPr id="2084" name="Spinner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209550</xdr:colOff>
          <xdr:row>20</xdr:row>
          <xdr:rowOff>19050</xdr:rowOff>
        </xdr:from>
        <xdr:to>
          <xdr:col>7</xdr:col>
          <xdr:colOff>523875</xdr:colOff>
          <xdr:row>20</xdr:row>
          <xdr:rowOff>295275</xdr:rowOff>
        </xdr:to>
        <xdr:sp macro="" textlink="">
          <xdr:nvSpPr>
            <xdr:cNvPr id="2086" name="Spinner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20</xdr:row>
          <xdr:rowOff>19050</xdr:rowOff>
        </xdr:from>
        <xdr:to>
          <xdr:col>8</xdr:col>
          <xdr:colOff>457200</xdr:colOff>
          <xdr:row>20</xdr:row>
          <xdr:rowOff>295275</xdr:rowOff>
        </xdr:to>
        <xdr:sp macro="" textlink="">
          <xdr:nvSpPr>
            <xdr:cNvPr id="2088" name="Spinner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20</xdr:row>
          <xdr:rowOff>19050</xdr:rowOff>
        </xdr:from>
        <xdr:to>
          <xdr:col>9</xdr:col>
          <xdr:colOff>457200</xdr:colOff>
          <xdr:row>20</xdr:row>
          <xdr:rowOff>295275</xdr:rowOff>
        </xdr:to>
        <xdr:sp macro="" textlink="">
          <xdr:nvSpPr>
            <xdr:cNvPr id="2090" name="Spinner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20</xdr:row>
          <xdr:rowOff>19050</xdr:rowOff>
        </xdr:from>
        <xdr:to>
          <xdr:col>10</xdr:col>
          <xdr:colOff>457200</xdr:colOff>
          <xdr:row>20</xdr:row>
          <xdr:rowOff>295275</xdr:rowOff>
        </xdr:to>
        <xdr:sp macro="" textlink="">
          <xdr:nvSpPr>
            <xdr:cNvPr id="2092" name="Spinner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20</xdr:row>
          <xdr:rowOff>28575</xdr:rowOff>
        </xdr:from>
        <xdr:to>
          <xdr:col>11</xdr:col>
          <xdr:colOff>457200</xdr:colOff>
          <xdr:row>20</xdr:row>
          <xdr:rowOff>304800</xdr:rowOff>
        </xdr:to>
        <xdr:sp macro="" textlink="">
          <xdr:nvSpPr>
            <xdr:cNvPr id="2094" name="Spinner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20</xdr:row>
          <xdr:rowOff>19050</xdr:rowOff>
        </xdr:from>
        <xdr:to>
          <xdr:col>12</xdr:col>
          <xdr:colOff>466725</xdr:colOff>
          <xdr:row>20</xdr:row>
          <xdr:rowOff>295275</xdr:rowOff>
        </xdr:to>
        <xdr:sp macro="" textlink="">
          <xdr:nvSpPr>
            <xdr:cNvPr id="2095" name="Spinner 47"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20</xdr:row>
          <xdr:rowOff>19050</xdr:rowOff>
        </xdr:from>
        <xdr:to>
          <xdr:col>13</xdr:col>
          <xdr:colOff>447675</xdr:colOff>
          <xdr:row>20</xdr:row>
          <xdr:rowOff>295275</xdr:rowOff>
        </xdr:to>
        <xdr:sp macro="" textlink="">
          <xdr:nvSpPr>
            <xdr:cNvPr id="2097" name="Spinner 49"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20</xdr:row>
          <xdr:rowOff>19050</xdr:rowOff>
        </xdr:from>
        <xdr:to>
          <xdr:col>14</xdr:col>
          <xdr:colOff>466725</xdr:colOff>
          <xdr:row>20</xdr:row>
          <xdr:rowOff>295275</xdr:rowOff>
        </xdr:to>
        <xdr:sp macro="" textlink="">
          <xdr:nvSpPr>
            <xdr:cNvPr id="2099" name="Spinner 51"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20</xdr:row>
          <xdr:rowOff>19050</xdr:rowOff>
        </xdr:from>
        <xdr:to>
          <xdr:col>15</xdr:col>
          <xdr:colOff>476250</xdr:colOff>
          <xdr:row>20</xdr:row>
          <xdr:rowOff>295275</xdr:rowOff>
        </xdr:to>
        <xdr:sp macro="" textlink="">
          <xdr:nvSpPr>
            <xdr:cNvPr id="2100" name="Spinner 52" hidden="1">
              <a:extLst>
                <a:ext uri="{63B3BB69-23CF-44E3-9099-C40C66FF867C}">
                  <a14:compatExt spid="_x0000_s2100"/>
                </a:ext>
                <a:ext uri="{FF2B5EF4-FFF2-40B4-BE49-F238E27FC236}">
                  <a16:creationId xmlns:a16="http://schemas.microsoft.com/office/drawing/2014/main" id="{00000000-0008-0000-0200-000034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20</xdr:row>
          <xdr:rowOff>19050</xdr:rowOff>
        </xdr:from>
        <xdr:to>
          <xdr:col>16</xdr:col>
          <xdr:colOff>476250</xdr:colOff>
          <xdr:row>20</xdr:row>
          <xdr:rowOff>295275</xdr:rowOff>
        </xdr:to>
        <xdr:sp macro="" textlink="">
          <xdr:nvSpPr>
            <xdr:cNvPr id="2102" name="Spinner 54" hidden="1">
              <a:extLst>
                <a:ext uri="{63B3BB69-23CF-44E3-9099-C40C66FF867C}">
                  <a14:compatExt spid="_x0000_s2102"/>
                </a:ext>
                <a:ext uri="{FF2B5EF4-FFF2-40B4-BE49-F238E27FC236}">
                  <a16:creationId xmlns:a16="http://schemas.microsoft.com/office/drawing/2014/main" id="{00000000-0008-0000-0200-000036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142875</xdr:colOff>
          <xdr:row>20</xdr:row>
          <xdr:rowOff>19050</xdr:rowOff>
        </xdr:from>
        <xdr:to>
          <xdr:col>17</xdr:col>
          <xdr:colOff>457200</xdr:colOff>
          <xdr:row>20</xdr:row>
          <xdr:rowOff>295275</xdr:rowOff>
        </xdr:to>
        <xdr:sp macro="" textlink="">
          <xdr:nvSpPr>
            <xdr:cNvPr id="2104" name="Spinner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20</xdr:row>
          <xdr:rowOff>19050</xdr:rowOff>
        </xdr:from>
        <xdr:to>
          <xdr:col>18</xdr:col>
          <xdr:colOff>476250</xdr:colOff>
          <xdr:row>20</xdr:row>
          <xdr:rowOff>295275</xdr:rowOff>
        </xdr:to>
        <xdr:sp macro="" textlink="">
          <xdr:nvSpPr>
            <xdr:cNvPr id="2106" name="Spinner 58"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20</xdr:row>
          <xdr:rowOff>19050</xdr:rowOff>
        </xdr:from>
        <xdr:to>
          <xdr:col>19</xdr:col>
          <xdr:colOff>466725</xdr:colOff>
          <xdr:row>20</xdr:row>
          <xdr:rowOff>295275</xdr:rowOff>
        </xdr:to>
        <xdr:sp macro="" textlink="">
          <xdr:nvSpPr>
            <xdr:cNvPr id="2108" name="Spinner 60" hidden="1">
              <a:extLst>
                <a:ext uri="{63B3BB69-23CF-44E3-9099-C40C66FF867C}">
                  <a14:compatExt spid="_x0000_s2108"/>
                </a:ext>
                <a:ext uri="{FF2B5EF4-FFF2-40B4-BE49-F238E27FC236}">
                  <a16:creationId xmlns:a16="http://schemas.microsoft.com/office/drawing/2014/main" id="{00000000-0008-0000-0200-00003C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20</xdr:row>
          <xdr:rowOff>19050</xdr:rowOff>
        </xdr:from>
        <xdr:to>
          <xdr:col>20</xdr:col>
          <xdr:colOff>438150</xdr:colOff>
          <xdr:row>20</xdr:row>
          <xdr:rowOff>295275</xdr:rowOff>
        </xdr:to>
        <xdr:sp macro="" textlink="">
          <xdr:nvSpPr>
            <xdr:cNvPr id="2110" name="Spinner 62"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142875</xdr:colOff>
          <xdr:row>16</xdr:row>
          <xdr:rowOff>28575</xdr:rowOff>
        </xdr:from>
        <xdr:to>
          <xdr:col>1</xdr:col>
          <xdr:colOff>466725</xdr:colOff>
          <xdr:row>16</xdr:row>
          <xdr:rowOff>304800</xdr:rowOff>
        </xdr:to>
        <xdr:sp macro="" textlink="">
          <xdr:nvSpPr>
            <xdr:cNvPr id="2111" name="Spinner 63"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133350</xdr:colOff>
          <xdr:row>16</xdr:row>
          <xdr:rowOff>28575</xdr:rowOff>
        </xdr:from>
        <xdr:to>
          <xdr:col>2</xdr:col>
          <xdr:colOff>457200</xdr:colOff>
          <xdr:row>16</xdr:row>
          <xdr:rowOff>304800</xdr:rowOff>
        </xdr:to>
        <xdr:sp macro="" textlink="">
          <xdr:nvSpPr>
            <xdr:cNvPr id="2113" name="Spinner 65" hidden="1">
              <a:extLst>
                <a:ext uri="{63B3BB69-23CF-44E3-9099-C40C66FF867C}">
                  <a14:compatExt spid="_x0000_s2113"/>
                </a:ext>
                <a:ext uri="{FF2B5EF4-FFF2-40B4-BE49-F238E27FC236}">
                  <a16:creationId xmlns:a16="http://schemas.microsoft.com/office/drawing/2014/main" id="{00000000-0008-0000-0200-00004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16</xdr:row>
          <xdr:rowOff>28575</xdr:rowOff>
        </xdr:from>
        <xdr:to>
          <xdr:col>3</xdr:col>
          <xdr:colOff>466725</xdr:colOff>
          <xdr:row>16</xdr:row>
          <xdr:rowOff>304800</xdr:rowOff>
        </xdr:to>
        <xdr:sp macro="" textlink="">
          <xdr:nvSpPr>
            <xdr:cNvPr id="2115" name="Spinner 67" hidden="1">
              <a:extLst>
                <a:ext uri="{63B3BB69-23CF-44E3-9099-C40C66FF867C}">
                  <a14:compatExt spid="_x0000_s2115"/>
                </a:ext>
                <a:ext uri="{FF2B5EF4-FFF2-40B4-BE49-F238E27FC236}">
                  <a16:creationId xmlns:a16="http://schemas.microsoft.com/office/drawing/2014/main" id="{00000000-0008-0000-0200-000043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114300</xdr:colOff>
          <xdr:row>16</xdr:row>
          <xdr:rowOff>28575</xdr:rowOff>
        </xdr:from>
        <xdr:to>
          <xdr:col>4</xdr:col>
          <xdr:colOff>438150</xdr:colOff>
          <xdr:row>16</xdr:row>
          <xdr:rowOff>304800</xdr:rowOff>
        </xdr:to>
        <xdr:sp macro="" textlink="">
          <xdr:nvSpPr>
            <xdr:cNvPr id="2117" name="Spinner 69" hidden="1">
              <a:extLst>
                <a:ext uri="{63B3BB69-23CF-44E3-9099-C40C66FF867C}">
                  <a14:compatExt spid="_x0000_s2117"/>
                </a:ext>
                <a:ext uri="{FF2B5EF4-FFF2-40B4-BE49-F238E27FC236}">
                  <a16:creationId xmlns:a16="http://schemas.microsoft.com/office/drawing/2014/main" id="{00000000-0008-0000-0200-000045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123825</xdr:colOff>
          <xdr:row>16</xdr:row>
          <xdr:rowOff>28575</xdr:rowOff>
        </xdr:from>
        <xdr:to>
          <xdr:col>5</xdr:col>
          <xdr:colOff>447675</xdr:colOff>
          <xdr:row>16</xdr:row>
          <xdr:rowOff>304800</xdr:rowOff>
        </xdr:to>
        <xdr:sp macro="" textlink="">
          <xdr:nvSpPr>
            <xdr:cNvPr id="2119" name="Spinner 71" hidden="1">
              <a:extLst>
                <a:ext uri="{63B3BB69-23CF-44E3-9099-C40C66FF867C}">
                  <a14:compatExt spid="_x0000_s2119"/>
                </a:ext>
                <a:ext uri="{FF2B5EF4-FFF2-40B4-BE49-F238E27FC236}">
                  <a16:creationId xmlns:a16="http://schemas.microsoft.com/office/drawing/2014/main" id="{00000000-0008-0000-0200-000047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16</xdr:row>
          <xdr:rowOff>28575</xdr:rowOff>
        </xdr:from>
        <xdr:to>
          <xdr:col>6</xdr:col>
          <xdr:colOff>466725</xdr:colOff>
          <xdr:row>16</xdr:row>
          <xdr:rowOff>304800</xdr:rowOff>
        </xdr:to>
        <xdr:sp macro="" textlink="">
          <xdr:nvSpPr>
            <xdr:cNvPr id="2121" name="Spinner 73" hidden="1">
              <a:extLst>
                <a:ext uri="{63B3BB69-23CF-44E3-9099-C40C66FF867C}">
                  <a14:compatExt spid="_x0000_s2121"/>
                </a:ext>
                <a:ext uri="{FF2B5EF4-FFF2-40B4-BE49-F238E27FC236}">
                  <a16:creationId xmlns:a16="http://schemas.microsoft.com/office/drawing/2014/main" id="{00000000-0008-0000-0200-000049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16</xdr:row>
          <xdr:rowOff>28575</xdr:rowOff>
        </xdr:from>
        <xdr:to>
          <xdr:col>7</xdr:col>
          <xdr:colOff>457200</xdr:colOff>
          <xdr:row>16</xdr:row>
          <xdr:rowOff>304800</xdr:rowOff>
        </xdr:to>
        <xdr:sp macro="" textlink="">
          <xdr:nvSpPr>
            <xdr:cNvPr id="2123" name="Spinner 75" hidden="1">
              <a:extLst>
                <a:ext uri="{63B3BB69-23CF-44E3-9099-C40C66FF867C}">
                  <a14:compatExt spid="_x0000_s2123"/>
                </a:ext>
                <a:ext uri="{FF2B5EF4-FFF2-40B4-BE49-F238E27FC236}">
                  <a16:creationId xmlns:a16="http://schemas.microsoft.com/office/drawing/2014/main" id="{00000000-0008-0000-0200-00004B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16</xdr:row>
          <xdr:rowOff>28575</xdr:rowOff>
        </xdr:from>
        <xdr:to>
          <xdr:col>8</xdr:col>
          <xdr:colOff>457200</xdr:colOff>
          <xdr:row>16</xdr:row>
          <xdr:rowOff>304800</xdr:rowOff>
        </xdr:to>
        <xdr:sp macro="" textlink="">
          <xdr:nvSpPr>
            <xdr:cNvPr id="2127" name="Spinner 79" hidden="1">
              <a:extLst>
                <a:ext uri="{63B3BB69-23CF-44E3-9099-C40C66FF867C}">
                  <a14:compatExt spid="_x0000_s2127"/>
                </a:ext>
                <a:ext uri="{FF2B5EF4-FFF2-40B4-BE49-F238E27FC236}">
                  <a16:creationId xmlns:a16="http://schemas.microsoft.com/office/drawing/2014/main" id="{00000000-0008-0000-0200-00004F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16</xdr:row>
          <xdr:rowOff>28575</xdr:rowOff>
        </xdr:from>
        <xdr:to>
          <xdr:col>9</xdr:col>
          <xdr:colOff>457200</xdr:colOff>
          <xdr:row>16</xdr:row>
          <xdr:rowOff>304800</xdr:rowOff>
        </xdr:to>
        <xdr:sp macro="" textlink="">
          <xdr:nvSpPr>
            <xdr:cNvPr id="2129" name="Spinner 81" hidden="1">
              <a:extLst>
                <a:ext uri="{63B3BB69-23CF-44E3-9099-C40C66FF867C}">
                  <a14:compatExt spid="_x0000_s2129"/>
                </a:ext>
                <a:ext uri="{FF2B5EF4-FFF2-40B4-BE49-F238E27FC236}">
                  <a16:creationId xmlns:a16="http://schemas.microsoft.com/office/drawing/2014/main" id="{00000000-0008-0000-0200-00005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123825</xdr:colOff>
          <xdr:row>16</xdr:row>
          <xdr:rowOff>28575</xdr:rowOff>
        </xdr:from>
        <xdr:to>
          <xdr:col>10</xdr:col>
          <xdr:colOff>447675</xdr:colOff>
          <xdr:row>16</xdr:row>
          <xdr:rowOff>304800</xdr:rowOff>
        </xdr:to>
        <xdr:sp macro="" textlink="">
          <xdr:nvSpPr>
            <xdr:cNvPr id="2131" name="Spinner 83" hidden="1">
              <a:extLst>
                <a:ext uri="{63B3BB69-23CF-44E3-9099-C40C66FF867C}">
                  <a14:compatExt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16</xdr:row>
          <xdr:rowOff>28575</xdr:rowOff>
        </xdr:from>
        <xdr:to>
          <xdr:col>11</xdr:col>
          <xdr:colOff>457200</xdr:colOff>
          <xdr:row>16</xdr:row>
          <xdr:rowOff>304800</xdr:rowOff>
        </xdr:to>
        <xdr:sp macro="" textlink="">
          <xdr:nvSpPr>
            <xdr:cNvPr id="2133" name="Spinner 85" hidden="1">
              <a:extLst>
                <a:ext uri="{63B3BB69-23CF-44E3-9099-C40C66FF867C}">
                  <a14:compatExt spid="_x0000_s2133"/>
                </a:ext>
                <a:ext uri="{FF2B5EF4-FFF2-40B4-BE49-F238E27FC236}">
                  <a16:creationId xmlns:a16="http://schemas.microsoft.com/office/drawing/2014/main" id="{00000000-0008-0000-0200-000055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16</xdr:row>
          <xdr:rowOff>28575</xdr:rowOff>
        </xdr:from>
        <xdr:to>
          <xdr:col>12</xdr:col>
          <xdr:colOff>476250</xdr:colOff>
          <xdr:row>16</xdr:row>
          <xdr:rowOff>304800</xdr:rowOff>
        </xdr:to>
        <xdr:sp macro="" textlink="">
          <xdr:nvSpPr>
            <xdr:cNvPr id="2135" name="Spinner 87"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16</xdr:row>
          <xdr:rowOff>28575</xdr:rowOff>
        </xdr:from>
        <xdr:to>
          <xdr:col>13</xdr:col>
          <xdr:colOff>457200</xdr:colOff>
          <xdr:row>16</xdr:row>
          <xdr:rowOff>304800</xdr:rowOff>
        </xdr:to>
        <xdr:sp macro="" textlink="">
          <xdr:nvSpPr>
            <xdr:cNvPr id="2137" name="Spinner 89" hidden="1">
              <a:extLst>
                <a:ext uri="{63B3BB69-23CF-44E3-9099-C40C66FF867C}">
                  <a14:compatExt spid="_x0000_s2137"/>
                </a:ext>
                <a:ext uri="{FF2B5EF4-FFF2-40B4-BE49-F238E27FC236}">
                  <a16:creationId xmlns:a16="http://schemas.microsoft.com/office/drawing/2014/main" id="{00000000-0008-0000-0200-000059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16</xdr:row>
          <xdr:rowOff>28575</xdr:rowOff>
        </xdr:from>
        <xdr:to>
          <xdr:col>14</xdr:col>
          <xdr:colOff>457200</xdr:colOff>
          <xdr:row>16</xdr:row>
          <xdr:rowOff>304800</xdr:rowOff>
        </xdr:to>
        <xdr:sp macro="" textlink="">
          <xdr:nvSpPr>
            <xdr:cNvPr id="2139" name="Spinner 91" hidden="1">
              <a:extLst>
                <a:ext uri="{63B3BB69-23CF-44E3-9099-C40C66FF867C}">
                  <a14:compatExt spid="_x0000_s2139"/>
                </a:ext>
                <a:ext uri="{FF2B5EF4-FFF2-40B4-BE49-F238E27FC236}">
                  <a16:creationId xmlns:a16="http://schemas.microsoft.com/office/drawing/2014/main" id="{00000000-0008-0000-0200-00005B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16</xdr:row>
          <xdr:rowOff>28575</xdr:rowOff>
        </xdr:from>
        <xdr:to>
          <xdr:col>15</xdr:col>
          <xdr:colOff>466725</xdr:colOff>
          <xdr:row>16</xdr:row>
          <xdr:rowOff>304800</xdr:rowOff>
        </xdr:to>
        <xdr:sp macro="" textlink="">
          <xdr:nvSpPr>
            <xdr:cNvPr id="2141" name="Spinner 93" hidden="1">
              <a:extLst>
                <a:ext uri="{63B3BB69-23CF-44E3-9099-C40C66FF867C}">
                  <a14:compatExt spid="_x0000_s2141"/>
                </a:ext>
                <a:ext uri="{FF2B5EF4-FFF2-40B4-BE49-F238E27FC236}">
                  <a16:creationId xmlns:a16="http://schemas.microsoft.com/office/drawing/2014/main" id="{00000000-0008-0000-0200-00005D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133350</xdr:colOff>
          <xdr:row>16</xdr:row>
          <xdr:rowOff>28575</xdr:rowOff>
        </xdr:from>
        <xdr:to>
          <xdr:col>16</xdr:col>
          <xdr:colOff>457200</xdr:colOff>
          <xdr:row>16</xdr:row>
          <xdr:rowOff>304800</xdr:rowOff>
        </xdr:to>
        <xdr:sp macro="" textlink="">
          <xdr:nvSpPr>
            <xdr:cNvPr id="2143" name="Spinner 95" hidden="1">
              <a:extLst>
                <a:ext uri="{63B3BB69-23CF-44E3-9099-C40C66FF867C}">
                  <a14:compatExt spid="_x0000_s2143"/>
                </a:ext>
                <a:ext uri="{FF2B5EF4-FFF2-40B4-BE49-F238E27FC236}">
                  <a16:creationId xmlns:a16="http://schemas.microsoft.com/office/drawing/2014/main" id="{00000000-0008-0000-0200-00005F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114300</xdr:colOff>
          <xdr:row>16</xdr:row>
          <xdr:rowOff>28575</xdr:rowOff>
        </xdr:from>
        <xdr:to>
          <xdr:col>17</xdr:col>
          <xdr:colOff>438150</xdr:colOff>
          <xdr:row>16</xdr:row>
          <xdr:rowOff>304800</xdr:rowOff>
        </xdr:to>
        <xdr:sp macro="" textlink="">
          <xdr:nvSpPr>
            <xdr:cNvPr id="2145" name="Spinner 97" hidden="1">
              <a:extLst>
                <a:ext uri="{63B3BB69-23CF-44E3-9099-C40C66FF867C}">
                  <a14:compatExt spid="_x0000_s2145"/>
                </a:ext>
                <a:ext uri="{FF2B5EF4-FFF2-40B4-BE49-F238E27FC236}">
                  <a16:creationId xmlns:a16="http://schemas.microsoft.com/office/drawing/2014/main" id="{00000000-0008-0000-0200-00006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16</xdr:row>
          <xdr:rowOff>28575</xdr:rowOff>
        </xdr:from>
        <xdr:to>
          <xdr:col>18</xdr:col>
          <xdr:colOff>476250</xdr:colOff>
          <xdr:row>16</xdr:row>
          <xdr:rowOff>304800</xdr:rowOff>
        </xdr:to>
        <xdr:sp macro="" textlink="">
          <xdr:nvSpPr>
            <xdr:cNvPr id="2147" name="Spinner 99" hidden="1">
              <a:extLst>
                <a:ext uri="{63B3BB69-23CF-44E3-9099-C40C66FF867C}">
                  <a14:compatExt spid="_x0000_s2147"/>
                </a:ext>
                <a:ext uri="{FF2B5EF4-FFF2-40B4-BE49-F238E27FC236}">
                  <a16:creationId xmlns:a16="http://schemas.microsoft.com/office/drawing/2014/main" id="{00000000-0008-0000-0200-000063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16</xdr:row>
          <xdr:rowOff>28575</xdr:rowOff>
        </xdr:from>
        <xdr:to>
          <xdr:col>19</xdr:col>
          <xdr:colOff>447675</xdr:colOff>
          <xdr:row>16</xdr:row>
          <xdr:rowOff>304800</xdr:rowOff>
        </xdr:to>
        <xdr:sp macro="" textlink="">
          <xdr:nvSpPr>
            <xdr:cNvPr id="2149" name="Spinner 101" hidden="1">
              <a:extLst>
                <a:ext uri="{63B3BB69-23CF-44E3-9099-C40C66FF867C}">
                  <a14:compatExt spid="_x0000_s2149"/>
                </a:ext>
                <a:ext uri="{FF2B5EF4-FFF2-40B4-BE49-F238E27FC236}">
                  <a16:creationId xmlns:a16="http://schemas.microsoft.com/office/drawing/2014/main" id="{00000000-0008-0000-0200-000065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133350</xdr:colOff>
          <xdr:row>16</xdr:row>
          <xdr:rowOff>28575</xdr:rowOff>
        </xdr:from>
        <xdr:to>
          <xdr:col>20</xdr:col>
          <xdr:colOff>457200</xdr:colOff>
          <xdr:row>16</xdr:row>
          <xdr:rowOff>304800</xdr:rowOff>
        </xdr:to>
        <xdr:sp macro="" textlink="">
          <xdr:nvSpPr>
            <xdr:cNvPr id="2151" name="Spinner 103" hidden="1">
              <a:extLst>
                <a:ext uri="{63B3BB69-23CF-44E3-9099-C40C66FF867C}">
                  <a14:compatExt spid="_x0000_s2151"/>
                </a:ext>
                <a:ext uri="{FF2B5EF4-FFF2-40B4-BE49-F238E27FC236}">
                  <a16:creationId xmlns:a16="http://schemas.microsoft.com/office/drawing/2014/main" id="{00000000-0008-0000-0200-000067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1209675</xdr:colOff>
      <xdr:row>0</xdr:row>
      <xdr:rowOff>142875</xdr:rowOff>
    </xdr:from>
    <xdr:to>
      <xdr:col>21</xdr:col>
      <xdr:colOff>114300</xdr:colOff>
      <xdr:row>14</xdr:row>
      <xdr:rowOff>314323</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9</xdr:col>
          <xdr:colOff>161925</xdr:colOff>
          <xdr:row>25</xdr:row>
          <xdr:rowOff>19050</xdr:rowOff>
        </xdr:from>
        <xdr:to>
          <xdr:col>9</xdr:col>
          <xdr:colOff>552450</xdr:colOff>
          <xdr:row>25</xdr:row>
          <xdr:rowOff>295275</xdr:rowOff>
        </xdr:to>
        <xdr:sp macro="" textlink="">
          <xdr:nvSpPr>
            <xdr:cNvPr id="2153" name="Spinner 105" hidden="1">
              <a:extLst>
                <a:ext uri="{63B3BB69-23CF-44E3-9099-C40C66FF867C}">
                  <a14:compatExt spid="_x0000_s2153"/>
                </a:ext>
                <a:ext uri="{FF2B5EF4-FFF2-40B4-BE49-F238E27FC236}">
                  <a16:creationId xmlns:a16="http://schemas.microsoft.com/office/drawing/2014/main" id="{00000000-0008-0000-0200-000069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161925</xdr:colOff>
          <xdr:row>25</xdr:row>
          <xdr:rowOff>19050</xdr:rowOff>
        </xdr:from>
        <xdr:to>
          <xdr:col>9</xdr:col>
          <xdr:colOff>552450</xdr:colOff>
          <xdr:row>25</xdr:row>
          <xdr:rowOff>295275</xdr:rowOff>
        </xdr:to>
        <xdr:sp macro="" textlink="">
          <xdr:nvSpPr>
            <xdr:cNvPr id="2155" name="Spinner 107" hidden="1">
              <a:extLst>
                <a:ext uri="{63B3BB69-23CF-44E3-9099-C40C66FF867C}">
                  <a14:compatExt spid="_x0000_s2155"/>
                </a:ext>
                <a:ext uri="{FF2B5EF4-FFF2-40B4-BE49-F238E27FC236}">
                  <a16:creationId xmlns:a16="http://schemas.microsoft.com/office/drawing/2014/main" id="{00000000-0008-0000-0200-00006B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180975</xdr:colOff>
          <xdr:row>20</xdr:row>
          <xdr:rowOff>38100</xdr:rowOff>
        </xdr:from>
        <xdr:to>
          <xdr:col>1</xdr:col>
          <xdr:colOff>495300</xdr:colOff>
          <xdr:row>20</xdr:row>
          <xdr:rowOff>314325</xdr:rowOff>
        </xdr:to>
        <xdr:sp macro="" textlink="">
          <xdr:nvSpPr>
            <xdr:cNvPr id="32769" name="Spinner 1" hidden="1">
              <a:extLst>
                <a:ext uri="{63B3BB69-23CF-44E3-9099-C40C66FF867C}">
                  <a14:compatExt spid="_x0000_s32769"/>
                </a:ext>
                <a:ext uri="{FF2B5EF4-FFF2-40B4-BE49-F238E27FC236}">
                  <a16:creationId xmlns:a16="http://schemas.microsoft.com/office/drawing/2014/main" id="{00000000-0008-0000-0B00-000001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25</xdr:row>
          <xdr:rowOff>19050</xdr:rowOff>
        </xdr:from>
        <xdr:to>
          <xdr:col>1</xdr:col>
          <xdr:colOff>552450</xdr:colOff>
          <xdr:row>25</xdr:row>
          <xdr:rowOff>295275</xdr:rowOff>
        </xdr:to>
        <xdr:sp macro="" textlink="">
          <xdr:nvSpPr>
            <xdr:cNvPr id="32770" name="Spinner 2" hidden="1">
              <a:extLst>
                <a:ext uri="{63B3BB69-23CF-44E3-9099-C40C66FF867C}">
                  <a14:compatExt spid="_x0000_s32770"/>
                </a:ext>
                <a:ext uri="{FF2B5EF4-FFF2-40B4-BE49-F238E27FC236}">
                  <a16:creationId xmlns:a16="http://schemas.microsoft.com/office/drawing/2014/main" id="{00000000-0008-0000-0B00-000002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180975</xdr:colOff>
          <xdr:row>20</xdr:row>
          <xdr:rowOff>28575</xdr:rowOff>
        </xdr:from>
        <xdr:to>
          <xdr:col>2</xdr:col>
          <xdr:colOff>495300</xdr:colOff>
          <xdr:row>20</xdr:row>
          <xdr:rowOff>304800</xdr:rowOff>
        </xdr:to>
        <xdr:sp macro="" textlink="">
          <xdr:nvSpPr>
            <xdr:cNvPr id="32771" name="Spinner 3" hidden="1">
              <a:extLst>
                <a:ext uri="{63B3BB69-23CF-44E3-9099-C40C66FF867C}">
                  <a14:compatExt spid="_x0000_s32771"/>
                </a:ext>
                <a:ext uri="{FF2B5EF4-FFF2-40B4-BE49-F238E27FC236}">
                  <a16:creationId xmlns:a16="http://schemas.microsoft.com/office/drawing/2014/main" id="{00000000-0008-0000-0B00-000003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20</xdr:row>
          <xdr:rowOff>28575</xdr:rowOff>
        </xdr:from>
        <xdr:to>
          <xdr:col>3</xdr:col>
          <xdr:colOff>495300</xdr:colOff>
          <xdr:row>20</xdr:row>
          <xdr:rowOff>304800</xdr:rowOff>
        </xdr:to>
        <xdr:sp macro="" textlink="">
          <xdr:nvSpPr>
            <xdr:cNvPr id="32772" name="Spinner 4" hidden="1">
              <a:extLst>
                <a:ext uri="{63B3BB69-23CF-44E3-9099-C40C66FF867C}">
                  <a14:compatExt spid="_x0000_s32772"/>
                </a:ext>
                <a:ext uri="{FF2B5EF4-FFF2-40B4-BE49-F238E27FC236}">
                  <a16:creationId xmlns:a16="http://schemas.microsoft.com/office/drawing/2014/main" id="{00000000-0008-0000-0B00-000004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20</xdr:row>
          <xdr:rowOff>28575</xdr:rowOff>
        </xdr:from>
        <xdr:to>
          <xdr:col>4</xdr:col>
          <xdr:colOff>476250</xdr:colOff>
          <xdr:row>20</xdr:row>
          <xdr:rowOff>304800</xdr:rowOff>
        </xdr:to>
        <xdr:sp macro="" textlink="">
          <xdr:nvSpPr>
            <xdr:cNvPr id="32773" name="Spinner 5" hidden="1">
              <a:extLst>
                <a:ext uri="{63B3BB69-23CF-44E3-9099-C40C66FF867C}">
                  <a14:compatExt spid="_x0000_s32773"/>
                </a:ext>
                <a:ext uri="{FF2B5EF4-FFF2-40B4-BE49-F238E27FC236}">
                  <a16:creationId xmlns:a16="http://schemas.microsoft.com/office/drawing/2014/main" id="{00000000-0008-0000-0B00-000005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161925</xdr:colOff>
          <xdr:row>20</xdr:row>
          <xdr:rowOff>19050</xdr:rowOff>
        </xdr:from>
        <xdr:to>
          <xdr:col>5</xdr:col>
          <xdr:colOff>476250</xdr:colOff>
          <xdr:row>20</xdr:row>
          <xdr:rowOff>295275</xdr:rowOff>
        </xdr:to>
        <xdr:sp macro="" textlink="">
          <xdr:nvSpPr>
            <xdr:cNvPr id="32774" name="Spinner 6" hidden="1">
              <a:extLst>
                <a:ext uri="{63B3BB69-23CF-44E3-9099-C40C66FF867C}">
                  <a14:compatExt spid="_x0000_s32774"/>
                </a:ext>
                <a:ext uri="{FF2B5EF4-FFF2-40B4-BE49-F238E27FC236}">
                  <a16:creationId xmlns:a16="http://schemas.microsoft.com/office/drawing/2014/main" id="{00000000-0008-0000-0B00-000006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20</xdr:row>
          <xdr:rowOff>19050</xdr:rowOff>
        </xdr:from>
        <xdr:to>
          <xdr:col>6</xdr:col>
          <xdr:colOff>485775</xdr:colOff>
          <xdr:row>20</xdr:row>
          <xdr:rowOff>295275</xdr:rowOff>
        </xdr:to>
        <xdr:sp macro="" textlink="">
          <xdr:nvSpPr>
            <xdr:cNvPr id="32775" name="Spinner 7" hidden="1">
              <a:extLst>
                <a:ext uri="{63B3BB69-23CF-44E3-9099-C40C66FF867C}">
                  <a14:compatExt spid="_x0000_s32775"/>
                </a:ext>
                <a:ext uri="{FF2B5EF4-FFF2-40B4-BE49-F238E27FC236}">
                  <a16:creationId xmlns:a16="http://schemas.microsoft.com/office/drawing/2014/main" id="{00000000-0008-0000-0B00-000007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209550</xdr:colOff>
          <xdr:row>20</xdr:row>
          <xdr:rowOff>19050</xdr:rowOff>
        </xdr:from>
        <xdr:to>
          <xdr:col>7</xdr:col>
          <xdr:colOff>523875</xdr:colOff>
          <xdr:row>20</xdr:row>
          <xdr:rowOff>295275</xdr:rowOff>
        </xdr:to>
        <xdr:sp macro="" textlink="">
          <xdr:nvSpPr>
            <xdr:cNvPr id="32776" name="Spinner 8" hidden="1">
              <a:extLst>
                <a:ext uri="{63B3BB69-23CF-44E3-9099-C40C66FF867C}">
                  <a14:compatExt spid="_x0000_s32776"/>
                </a:ext>
                <a:ext uri="{FF2B5EF4-FFF2-40B4-BE49-F238E27FC236}">
                  <a16:creationId xmlns:a16="http://schemas.microsoft.com/office/drawing/2014/main" id="{00000000-0008-0000-0B00-000008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20</xdr:row>
          <xdr:rowOff>19050</xdr:rowOff>
        </xdr:from>
        <xdr:to>
          <xdr:col>8</xdr:col>
          <xdr:colOff>457200</xdr:colOff>
          <xdr:row>20</xdr:row>
          <xdr:rowOff>295275</xdr:rowOff>
        </xdr:to>
        <xdr:sp macro="" textlink="">
          <xdr:nvSpPr>
            <xdr:cNvPr id="32777" name="Spinner 9" hidden="1">
              <a:extLst>
                <a:ext uri="{63B3BB69-23CF-44E3-9099-C40C66FF867C}">
                  <a14:compatExt spid="_x0000_s32777"/>
                </a:ext>
                <a:ext uri="{FF2B5EF4-FFF2-40B4-BE49-F238E27FC236}">
                  <a16:creationId xmlns:a16="http://schemas.microsoft.com/office/drawing/2014/main" id="{00000000-0008-0000-0B00-000009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20</xdr:row>
          <xdr:rowOff>19050</xdr:rowOff>
        </xdr:from>
        <xdr:to>
          <xdr:col>9</xdr:col>
          <xdr:colOff>457200</xdr:colOff>
          <xdr:row>20</xdr:row>
          <xdr:rowOff>295275</xdr:rowOff>
        </xdr:to>
        <xdr:sp macro="" textlink="">
          <xdr:nvSpPr>
            <xdr:cNvPr id="32778" name="Spinner 10" hidden="1">
              <a:extLst>
                <a:ext uri="{63B3BB69-23CF-44E3-9099-C40C66FF867C}">
                  <a14:compatExt spid="_x0000_s32778"/>
                </a:ext>
                <a:ext uri="{FF2B5EF4-FFF2-40B4-BE49-F238E27FC236}">
                  <a16:creationId xmlns:a16="http://schemas.microsoft.com/office/drawing/2014/main" id="{00000000-0008-0000-0B00-00000A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20</xdr:row>
          <xdr:rowOff>19050</xdr:rowOff>
        </xdr:from>
        <xdr:to>
          <xdr:col>10</xdr:col>
          <xdr:colOff>457200</xdr:colOff>
          <xdr:row>20</xdr:row>
          <xdr:rowOff>295275</xdr:rowOff>
        </xdr:to>
        <xdr:sp macro="" textlink="">
          <xdr:nvSpPr>
            <xdr:cNvPr id="32779" name="Spinner 11" hidden="1">
              <a:extLst>
                <a:ext uri="{63B3BB69-23CF-44E3-9099-C40C66FF867C}">
                  <a14:compatExt spid="_x0000_s32779"/>
                </a:ext>
                <a:ext uri="{FF2B5EF4-FFF2-40B4-BE49-F238E27FC236}">
                  <a16:creationId xmlns:a16="http://schemas.microsoft.com/office/drawing/2014/main" id="{00000000-0008-0000-0B00-00000B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20</xdr:row>
          <xdr:rowOff>28575</xdr:rowOff>
        </xdr:from>
        <xdr:to>
          <xdr:col>11</xdr:col>
          <xdr:colOff>457200</xdr:colOff>
          <xdr:row>20</xdr:row>
          <xdr:rowOff>304800</xdr:rowOff>
        </xdr:to>
        <xdr:sp macro="" textlink="">
          <xdr:nvSpPr>
            <xdr:cNvPr id="32780" name="Spinner 12" hidden="1">
              <a:extLst>
                <a:ext uri="{63B3BB69-23CF-44E3-9099-C40C66FF867C}">
                  <a14:compatExt spid="_x0000_s32780"/>
                </a:ext>
                <a:ext uri="{FF2B5EF4-FFF2-40B4-BE49-F238E27FC236}">
                  <a16:creationId xmlns:a16="http://schemas.microsoft.com/office/drawing/2014/main" id="{00000000-0008-0000-0B00-00000C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20</xdr:row>
          <xdr:rowOff>19050</xdr:rowOff>
        </xdr:from>
        <xdr:to>
          <xdr:col>12</xdr:col>
          <xdr:colOff>466725</xdr:colOff>
          <xdr:row>20</xdr:row>
          <xdr:rowOff>295275</xdr:rowOff>
        </xdr:to>
        <xdr:sp macro="" textlink="">
          <xdr:nvSpPr>
            <xdr:cNvPr id="32781" name="Spinner 13" hidden="1">
              <a:extLst>
                <a:ext uri="{63B3BB69-23CF-44E3-9099-C40C66FF867C}">
                  <a14:compatExt spid="_x0000_s32781"/>
                </a:ext>
                <a:ext uri="{FF2B5EF4-FFF2-40B4-BE49-F238E27FC236}">
                  <a16:creationId xmlns:a16="http://schemas.microsoft.com/office/drawing/2014/main" id="{00000000-0008-0000-0B00-00000D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20</xdr:row>
          <xdr:rowOff>19050</xdr:rowOff>
        </xdr:from>
        <xdr:to>
          <xdr:col>13</xdr:col>
          <xdr:colOff>447675</xdr:colOff>
          <xdr:row>20</xdr:row>
          <xdr:rowOff>295275</xdr:rowOff>
        </xdr:to>
        <xdr:sp macro="" textlink="">
          <xdr:nvSpPr>
            <xdr:cNvPr id="32782" name="Spinner 14" hidden="1">
              <a:extLst>
                <a:ext uri="{63B3BB69-23CF-44E3-9099-C40C66FF867C}">
                  <a14:compatExt spid="_x0000_s32782"/>
                </a:ext>
                <a:ext uri="{FF2B5EF4-FFF2-40B4-BE49-F238E27FC236}">
                  <a16:creationId xmlns:a16="http://schemas.microsoft.com/office/drawing/2014/main" id="{00000000-0008-0000-0B00-00000E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20</xdr:row>
          <xdr:rowOff>19050</xdr:rowOff>
        </xdr:from>
        <xdr:to>
          <xdr:col>14</xdr:col>
          <xdr:colOff>466725</xdr:colOff>
          <xdr:row>20</xdr:row>
          <xdr:rowOff>295275</xdr:rowOff>
        </xdr:to>
        <xdr:sp macro="" textlink="">
          <xdr:nvSpPr>
            <xdr:cNvPr id="32783" name="Spinner 15" hidden="1">
              <a:extLst>
                <a:ext uri="{63B3BB69-23CF-44E3-9099-C40C66FF867C}">
                  <a14:compatExt spid="_x0000_s32783"/>
                </a:ext>
                <a:ext uri="{FF2B5EF4-FFF2-40B4-BE49-F238E27FC236}">
                  <a16:creationId xmlns:a16="http://schemas.microsoft.com/office/drawing/2014/main" id="{00000000-0008-0000-0B00-00000F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20</xdr:row>
          <xdr:rowOff>19050</xdr:rowOff>
        </xdr:from>
        <xdr:to>
          <xdr:col>15</xdr:col>
          <xdr:colOff>476250</xdr:colOff>
          <xdr:row>20</xdr:row>
          <xdr:rowOff>295275</xdr:rowOff>
        </xdr:to>
        <xdr:sp macro="" textlink="">
          <xdr:nvSpPr>
            <xdr:cNvPr id="32784" name="Spinner 16" hidden="1">
              <a:extLst>
                <a:ext uri="{63B3BB69-23CF-44E3-9099-C40C66FF867C}">
                  <a14:compatExt spid="_x0000_s32784"/>
                </a:ext>
                <a:ext uri="{FF2B5EF4-FFF2-40B4-BE49-F238E27FC236}">
                  <a16:creationId xmlns:a16="http://schemas.microsoft.com/office/drawing/2014/main" id="{00000000-0008-0000-0B00-000010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20</xdr:row>
          <xdr:rowOff>19050</xdr:rowOff>
        </xdr:from>
        <xdr:to>
          <xdr:col>16</xdr:col>
          <xdr:colOff>476250</xdr:colOff>
          <xdr:row>20</xdr:row>
          <xdr:rowOff>295275</xdr:rowOff>
        </xdr:to>
        <xdr:sp macro="" textlink="">
          <xdr:nvSpPr>
            <xdr:cNvPr id="32785" name="Spinner 17" hidden="1">
              <a:extLst>
                <a:ext uri="{63B3BB69-23CF-44E3-9099-C40C66FF867C}">
                  <a14:compatExt spid="_x0000_s32785"/>
                </a:ext>
                <a:ext uri="{FF2B5EF4-FFF2-40B4-BE49-F238E27FC236}">
                  <a16:creationId xmlns:a16="http://schemas.microsoft.com/office/drawing/2014/main" id="{00000000-0008-0000-0B00-000011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142875</xdr:colOff>
          <xdr:row>20</xdr:row>
          <xdr:rowOff>19050</xdr:rowOff>
        </xdr:from>
        <xdr:to>
          <xdr:col>17</xdr:col>
          <xdr:colOff>457200</xdr:colOff>
          <xdr:row>20</xdr:row>
          <xdr:rowOff>295275</xdr:rowOff>
        </xdr:to>
        <xdr:sp macro="" textlink="">
          <xdr:nvSpPr>
            <xdr:cNvPr id="32786" name="Spinner 18" hidden="1">
              <a:extLst>
                <a:ext uri="{63B3BB69-23CF-44E3-9099-C40C66FF867C}">
                  <a14:compatExt spid="_x0000_s32786"/>
                </a:ext>
                <a:ext uri="{FF2B5EF4-FFF2-40B4-BE49-F238E27FC236}">
                  <a16:creationId xmlns:a16="http://schemas.microsoft.com/office/drawing/2014/main" id="{00000000-0008-0000-0B00-000012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20</xdr:row>
          <xdr:rowOff>19050</xdr:rowOff>
        </xdr:from>
        <xdr:to>
          <xdr:col>18</xdr:col>
          <xdr:colOff>476250</xdr:colOff>
          <xdr:row>20</xdr:row>
          <xdr:rowOff>295275</xdr:rowOff>
        </xdr:to>
        <xdr:sp macro="" textlink="">
          <xdr:nvSpPr>
            <xdr:cNvPr id="32787" name="Spinner 19" hidden="1">
              <a:extLst>
                <a:ext uri="{63B3BB69-23CF-44E3-9099-C40C66FF867C}">
                  <a14:compatExt spid="_x0000_s32787"/>
                </a:ext>
                <a:ext uri="{FF2B5EF4-FFF2-40B4-BE49-F238E27FC236}">
                  <a16:creationId xmlns:a16="http://schemas.microsoft.com/office/drawing/2014/main" id="{00000000-0008-0000-0B00-000013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20</xdr:row>
          <xdr:rowOff>19050</xdr:rowOff>
        </xdr:from>
        <xdr:to>
          <xdr:col>19</xdr:col>
          <xdr:colOff>466725</xdr:colOff>
          <xdr:row>20</xdr:row>
          <xdr:rowOff>295275</xdr:rowOff>
        </xdr:to>
        <xdr:sp macro="" textlink="">
          <xdr:nvSpPr>
            <xdr:cNvPr id="32788" name="Spinner 20" hidden="1">
              <a:extLst>
                <a:ext uri="{63B3BB69-23CF-44E3-9099-C40C66FF867C}">
                  <a14:compatExt spid="_x0000_s32788"/>
                </a:ext>
                <a:ext uri="{FF2B5EF4-FFF2-40B4-BE49-F238E27FC236}">
                  <a16:creationId xmlns:a16="http://schemas.microsoft.com/office/drawing/2014/main" id="{00000000-0008-0000-0B00-000014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20</xdr:row>
          <xdr:rowOff>19050</xdr:rowOff>
        </xdr:from>
        <xdr:to>
          <xdr:col>20</xdr:col>
          <xdr:colOff>438150</xdr:colOff>
          <xdr:row>20</xdr:row>
          <xdr:rowOff>295275</xdr:rowOff>
        </xdr:to>
        <xdr:sp macro="" textlink="">
          <xdr:nvSpPr>
            <xdr:cNvPr id="32789" name="Spinner 21" hidden="1">
              <a:extLst>
                <a:ext uri="{63B3BB69-23CF-44E3-9099-C40C66FF867C}">
                  <a14:compatExt spid="_x0000_s32789"/>
                </a:ext>
                <a:ext uri="{FF2B5EF4-FFF2-40B4-BE49-F238E27FC236}">
                  <a16:creationId xmlns:a16="http://schemas.microsoft.com/office/drawing/2014/main" id="{00000000-0008-0000-0B00-000015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142875</xdr:colOff>
          <xdr:row>16</xdr:row>
          <xdr:rowOff>28575</xdr:rowOff>
        </xdr:from>
        <xdr:to>
          <xdr:col>1</xdr:col>
          <xdr:colOff>466725</xdr:colOff>
          <xdr:row>16</xdr:row>
          <xdr:rowOff>304800</xdr:rowOff>
        </xdr:to>
        <xdr:sp macro="" textlink="">
          <xdr:nvSpPr>
            <xdr:cNvPr id="32790" name="Spinner 22" hidden="1">
              <a:extLst>
                <a:ext uri="{63B3BB69-23CF-44E3-9099-C40C66FF867C}">
                  <a14:compatExt spid="_x0000_s32790"/>
                </a:ext>
                <a:ext uri="{FF2B5EF4-FFF2-40B4-BE49-F238E27FC236}">
                  <a16:creationId xmlns:a16="http://schemas.microsoft.com/office/drawing/2014/main" id="{00000000-0008-0000-0B00-000016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133350</xdr:colOff>
          <xdr:row>16</xdr:row>
          <xdr:rowOff>28575</xdr:rowOff>
        </xdr:from>
        <xdr:to>
          <xdr:col>2</xdr:col>
          <xdr:colOff>457200</xdr:colOff>
          <xdr:row>16</xdr:row>
          <xdr:rowOff>304800</xdr:rowOff>
        </xdr:to>
        <xdr:sp macro="" textlink="">
          <xdr:nvSpPr>
            <xdr:cNvPr id="32791" name="Spinner 23" hidden="1">
              <a:extLst>
                <a:ext uri="{63B3BB69-23CF-44E3-9099-C40C66FF867C}">
                  <a14:compatExt spid="_x0000_s32791"/>
                </a:ext>
                <a:ext uri="{FF2B5EF4-FFF2-40B4-BE49-F238E27FC236}">
                  <a16:creationId xmlns:a16="http://schemas.microsoft.com/office/drawing/2014/main" id="{00000000-0008-0000-0B00-000017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16</xdr:row>
          <xdr:rowOff>28575</xdr:rowOff>
        </xdr:from>
        <xdr:to>
          <xdr:col>3</xdr:col>
          <xdr:colOff>466725</xdr:colOff>
          <xdr:row>16</xdr:row>
          <xdr:rowOff>304800</xdr:rowOff>
        </xdr:to>
        <xdr:sp macro="" textlink="">
          <xdr:nvSpPr>
            <xdr:cNvPr id="32792" name="Spinner 24" hidden="1">
              <a:extLst>
                <a:ext uri="{63B3BB69-23CF-44E3-9099-C40C66FF867C}">
                  <a14:compatExt spid="_x0000_s32792"/>
                </a:ext>
                <a:ext uri="{FF2B5EF4-FFF2-40B4-BE49-F238E27FC236}">
                  <a16:creationId xmlns:a16="http://schemas.microsoft.com/office/drawing/2014/main" id="{00000000-0008-0000-0B00-000018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114300</xdr:colOff>
          <xdr:row>16</xdr:row>
          <xdr:rowOff>28575</xdr:rowOff>
        </xdr:from>
        <xdr:to>
          <xdr:col>4</xdr:col>
          <xdr:colOff>438150</xdr:colOff>
          <xdr:row>16</xdr:row>
          <xdr:rowOff>304800</xdr:rowOff>
        </xdr:to>
        <xdr:sp macro="" textlink="">
          <xdr:nvSpPr>
            <xdr:cNvPr id="32793" name="Spinner 25" hidden="1">
              <a:extLst>
                <a:ext uri="{63B3BB69-23CF-44E3-9099-C40C66FF867C}">
                  <a14:compatExt spid="_x0000_s32793"/>
                </a:ext>
                <a:ext uri="{FF2B5EF4-FFF2-40B4-BE49-F238E27FC236}">
                  <a16:creationId xmlns:a16="http://schemas.microsoft.com/office/drawing/2014/main" id="{00000000-0008-0000-0B00-000019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123825</xdr:colOff>
          <xdr:row>16</xdr:row>
          <xdr:rowOff>28575</xdr:rowOff>
        </xdr:from>
        <xdr:to>
          <xdr:col>5</xdr:col>
          <xdr:colOff>447675</xdr:colOff>
          <xdr:row>16</xdr:row>
          <xdr:rowOff>304800</xdr:rowOff>
        </xdr:to>
        <xdr:sp macro="" textlink="">
          <xdr:nvSpPr>
            <xdr:cNvPr id="32794" name="Spinner 26" hidden="1">
              <a:extLst>
                <a:ext uri="{63B3BB69-23CF-44E3-9099-C40C66FF867C}">
                  <a14:compatExt spid="_x0000_s32794"/>
                </a:ext>
                <a:ext uri="{FF2B5EF4-FFF2-40B4-BE49-F238E27FC236}">
                  <a16:creationId xmlns:a16="http://schemas.microsoft.com/office/drawing/2014/main" id="{00000000-0008-0000-0B00-00001A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16</xdr:row>
          <xdr:rowOff>28575</xdr:rowOff>
        </xdr:from>
        <xdr:to>
          <xdr:col>6</xdr:col>
          <xdr:colOff>466725</xdr:colOff>
          <xdr:row>16</xdr:row>
          <xdr:rowOff>304800</xdr:rowOff>
        </xdr:to>
        <xdr:sp macro="" textlink="">
          <xdr:nvSpPr>
            <xdr:cNvPr id="32795" name="Spinner 27" hidden="1">
              <a:extLst>
                <a:ext uri="{63B3BB69-23CF-44E3-9099-C40C66FF867C}">
                  <a14:compatExt spid="_x0000_s32795"/>
                </a:ext>
                <a:ext uri="{FF2B5EF4-FFF2-40B4-BE49-F238E27FC236}">
                  <a16:creationId xmlns:a16="http://schemas.microsoft.com/office/drawing/2014/main" id="{00000000-0008-0000-0B00-00001B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16</xdr:row>
          <xdr:rowOff>28575</xdr:rowOff>
        </xdr:from>
        <xdr:to>
          <xdr:col>7</xdr:col>
          <xdr:colOff>457200</xdr:colOff>
          <xdr:row>16</xdr:row>
          <xdr:rowOff>304800</xdr:rowOff>
        </xdr:to>
        <xdr:sp macro="" textlink="">
          <xdr:nvSpPr>
            <xdr:cNvPr id="32796" name="Spinner 28" hidden="1">
              <a:extLst>
                <a:ext uri="{63B3BB69-23CF-44E3-9099-C40C66FF867C}">
                  <a14:compatExt spid="_x0000_s32796"/>
                </a:ext>
                <a:ext uri="{FF2B5EF4-FFF2-40B4-BE49-F238E27FC236}">
                  <a16:creationId xmlns:a16="http://schemas.microsoft.com/office/drawing/2014/main" id="{00000000-0008-0000-0B00-00001C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16</xdr:row>
          <xdr:rowOff>28575</xdr:rowOff>
        </xdr:from>
        <xdr:to>
          <xdr:col>8</xdr:col>
          <xdr:colOff>457200</xdr:colOff>
          <xdr:row>16</xdr:row>
          <xdr:rowOff>304800</xdr:rowOff>
        </xdr:to>
        <xdr:sp macro="" textlink="">
          <xdr:nvSpPr>
            <xdr:cNvPr id="32797" name="Spinner 29" hidden="1">
              <a:extLst>
                <a:ext uri="{63B3BB69-23CF-44E3-9099-C40C66FF867C}">
                  <a14:compatExt spid="_x0000_s32797"/>
                </a:ext>
                <a:ext uri="{FF2B5EF4-FFF2-40B4-BE49-F238E27FC236}">
                  <a16:creationId xmlns:a16="http://schemas.microsoft.com/office/drawing/2014/main" id="{00000000-0008-0000-0B00-00001D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16</xdr:row>
          <xdr:rowOff>28575</xdr:rowOff>
        </xdr:from>
        <xdr:to>
          <xdr:col>9</xdr:col>
          <xdr:colOff>457200</xdr:colOff>
          <xdr:row>16</xdr:row>
          <xdr:rowOff>304800</xdr:rowOff>
        </xdr:to>
        <xdr:sp macro="" textlink="">
          <xdr:nvSpPr>
            <xdr:cNvPr id="32798" name="Spinner 30" hidden="1">
              <a:extLst>
                <a:ext uri="{63B3BB69-23CF-44E3-9099-C40C66FF867C}">
                  <a14:compatExt spid="_x0000_s32798"/>
                </a:ext>
                <a:ext uri="{FF2B5EF4-FFF2-40B4-BE49-F238E27FC236}">
                  <a16:creationId xmlns:a16="http://schemas.microsoft.com/office/drawing/2014/main" id="{00000000-0008-0000-0B00-00001E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123825</xdr:colOff>
          <xdr:row>16</xdr:row>
          <xdr:rowOff>28575</xdr:rowOff>
        </xdr:from>
        <xdr:to>
          <xdr:col>10</xdr:col>
          <xdr:colOff>447675</xdr:colOff>
          <xdr:row>16</xdr:row>
          <xdr:rowOff>304800</xdr:rowOff>
        </xdr:to>
        <xdr:sp macro="" textlink="">
          <xdr:nvSpPr>
            <xdr:cNvPr id="32799" name="Spinner 31" hidden="1">
              <a:extLst>
                <a:ext uri="{63B3BB69-23CF-44E3-9099-C40C66FF867C}">
                  <a14:compatExt spid="_x0000_s32799"/>
                </a:ext>
                <a:ext uri="{FF2B5EF4-FFF2-40B4-BE49-F238E27FC236}">
                  <a16:creationId xmlns:a16="http://schemas.microsoft.com/office/drawing/2014/main" id="{00000000-0008-0000-0B00-00001F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16</xdr:row>
          <xdr:rowOff>28575</xdr:rowOff>
        </xdr:from>
        <xdr:to>
          <xdr:col>11</xdr:col>
          <xdr:colOff>457200</xdr:colOff>
          <xdr:row>16</xdr:row>
          <xdr:rowOff>304800</xdr:rowOff>
        </xdr:to>
        <xdr:sp macro="" textlink="">
          <xdr:nvSpPr>
            <xdr:cNvPr id="32800" name="Spinner 32" hidden="1">
              <a:extLst>
                <a:ext uri="{63B3BB69-23CF-44E3-9099-C40C66FF867C}">
                  <a14:compatExt spid="_x0000_s32800"/>
                </a:ext>
                <a:ext uri="{FF2B5EF4-FFF2-40B4-BE49-F238E27FC236}">
                  <a16:creationId xmlns:a16="http://schemas.microsoft.com/office/drawing/2014/main" id="{00000000-0008-0000-0B00-000020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16</xdr:row>
          <xdr:rowOff>28575</xdr:rowOff>
        </xdr:from>
        <xdr:to>
          <xdr:col>12</xdr:col>
          <xdr:colOff>476250</xdr:colOff>
          <xdr:row>16</xdr:row>
          <xdr:rowOff>304800</xdr:rowOff>
        </xdr:to>
        <xdr:sp macro="" textlink="">
          <xdr:nvSpPr>
            <xdr:cNvPr id="32801" name="Spinner 33" hidden="1">
              <a:extLst>
                <a:ext uri="{63B3BB69-23CF-44E3-9099-C40C66FF867C}">
                  <a14:compatExt spid="_x0000_s32801"/>
                </a:ext>
                <a:ext uri="{FF2B5EF4-FFF2-40B4-BE49-F238E27FC236}">
                  <a16:creationId xmlns:a16="http://schemas.microsoft.com/office/drawing/2014/main" id="{00000000-0008-0000-0B00-000021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16</xdr:row>
          <xdr:rowOff>28575</xdr:rowOff>
        </xdr:from>
        <xdr:to>
          <xdr:col>13</xdr:col>
          <xdr:colOff>457200</xdr:colOff>
          <xdr:row>16</xdr:row>
          <xdr:rowOff>304800</xdr:rowOff>
        </xdr:to>
        <xdr:sp macro="" textlink="">
          <xdr:nvSpPr>
            <xdr:cNvPr id="32802" name="Spinner 34" hidden="1">
              <a:extLst>
                <a:ext uri="{63B3BB69-23CF-44E3-9099-C40C66FF867C}">
                  <a14:compatExt spid="_x0000_s32802"/>
                </a:ext>
                <a:ext uri="{FF2B5EF4-FFF2-40B4-BE49-F238E27FC236}">
                  <a16:creationId xmlns:a16="http://schemas.microsoft.com/office/drawing/2014/main" id="{00000000-0008-0000-0B00-000022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16</xdr:row>
          <xdr:rowOff>28575</xdr:rowOff>
        </xdr:from>
        <xdr:to>
          <xdr:col>14</xdr:col>
          <xdr:colOff>457200</xdr:colOff>
          <xdr:row>16</xdr:row>
          <xdr:rowOff>304800</xdr:rowOff>
        </xdr:to>
        <xdr:sp macro="" textlink="">
          <xdr:nvSpPr>
            <xdr:cNvPr id="32803" name="Spinner 35" hidden="1">
              <a:extLst>
                <a:ext uri="{63B3BB69-23CF-44E3-9099-C40C66FF867C}">
                  <a14:compatExt spid="_x0000_s32803"/>
                </a:ext>
                <a:ext uri="{FF2B5EF4-FFF2-40B4-BE49-F238E27FC236}">
                  <a16:creationId xmlns:a16="http://schemas.microsoft.com/office/drawing/2014/main" id="{00000000-0008-0000-0B00-000023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16</xdr:row>
          <xdr:rowOff>28575</xdr:rowOff>
        </xdr:from>
        <xdr:to>
          <xdr:col>15</xdr:col>
          <xdr:colOff>466725</xdr:colOff>
          <xdr:row>16</xdr:row>
          <xdr:rowOff>304800</xdr:rowOff>
        </xdr:to>
        <xdr:sp macro="" textlink="">
          <xdr:nvSpPr>
            <xdr:cNvPr id="32804" name="Spinner 36" hidden="1">
              <a:extLst>
                <a:ext uri="{63B3BB69-23CF-44E3-9099-C40C66FF867C}">
                  <a14:compatExt spid="_x0000_s32804"/>
                </a:ext>
                <a:ext uri="{FF2B5EF4-FFF2-40B4-BE49-F238E27FC236}">
                  <a16:creationId xmlns:a16="http://schemas.microsoft.com/office/drawing/2014/main" id="{00000000-0008-0000-0B00-000024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133350</xdr:colOff>
          <xdr:row>16</xdr:row>
          <xdr:rowOff>28575</xdr:rowOff>
        </xdr:from>
        <xdr:to>
          <xdr:col>16</xdr:col>
          <xdr:colOff>457200</xdr:colOff>
          <xdr:row>16</xdr:row>
          <xdr:rowOff>304800</xdr:rowOff>
        </xdr:to>
        <xdr:sp macro="" textlink="">
          <xdr:nvSpPr>
            <xdr:cNvPr id="32805" name="Spinner 37" hidden="1">
              <a:extLst>
                <a:ext uri="{63B3BB69-23CF-44E3-9099-C40C66FF867C}">
                  <a14:compatExt spid="_x0000_s32805"/>
                </a:ext>
                <a:ext uri="{FF2B5EF4-FFF2-40B4-BE49-F238E27FC236}">
                  <a16:creationId xmlns:a16="http://schemas.microsoft.com/office/drawing/2014/main" id="{00000000-0008-0000-0B00-000025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114300</xdr:colOff>
          <xdr:row>16</xdr:row>
          <xdr:rowOff>28575</xdr:rowOff>
        </xdr:from>
        <xdr:to>
          <xdr:col>17</xdr:col>
          <xdr:colOff>438150</xdr:colOff>
          <xdr:row>16</xdr:row>
          <xdr:rowOff>304800</xdr:rowOff>
        </xdr:to>
        <xdr:sp macro="" textlink="">
          <xdr:nvSpPr>
            <xdr:cNvPr id="32806" name="Spinner 38" hidden="1">
              <a:extLst>
                <a:ext uri="{63B3BB69-23CF-44E3-9099-C40C66FF867C}">
                  <a14:compatExt spid="_x0000_s32806"/>
                </a:ext>
                <a:ext uri="{FF2B5EF4-FFF2-40B4-BE49-F238E27FC236}">
                  <a16:creationId xmlns:a16="http://schemas.microsoft.com/office/drawing/2014/main" id="{00000000-0008-0000-0B00-000026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16</xdr:row>
          <xdr:rowOff>28575</xdr:rowOff>
        </xdr:from>
        <xdr:to>
          <xdr:col>18</xdr:col>
          <xdr:colOff>476250</xdr:colOff>
          <xdr:row>16</xdr:row>
          <xdr:rowOff>304800</xdr:rowOff>
        </xdr:to>
        <xdr:sp macro="" textlink="">
          <xdr:nvSpPr>
            <xdr:cNvPr id="32807" name="Spinner 39" hidden="1">
              <a:extLst>
                <a:ext uri="{63B3BB69-23CF-44E3-9099-C40C66FF867C}">
                  <a14:compatExt spid="_x0000_s32807"/>
                </a:ext>
                <a:ext uri="{FF2B5EF4-FFF2-40B4-BE49-F238E27FC236}">
                  <a16:creationId xmlns:a16="http://schemas.microsoft.com/office/drawing/2014/main" id="{00000000-0008-0000-0B00-000027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16</xdr:row>
          <xdr:rowOff>28575</xdr:rowOff>
        </xdr:from>
        <xdr:to>
          <xdr:col>19</xdr:col>
          <xdr:colOff>447675</xdr:colOff>
          <xdr:row>16</xdr:row>
          <xdr:rowOff>304800</xdr:rowOff>
        </xdr:to>
        <xdr:sp macro="" textlink="">
          <xdr:nvSpPr>
            <xdr:cNvPr id="32808" name="Spinner 40" hidden="1">
              <a:extLst>
                <a:ext uri="{63B3BB69-23CF-44E3-9099-C40C66FF867C}">
                  <a14:compatExt spid="_x0000_s32808"/>
                </a:ext>
                <a:ext uri="{FF2B5EF4-FFF2-40B4-BE49-F238E27FC236}">
                  <a16:creationId xmlns:a16="http://schemas.microsoft.com/office/drawing/2014/main" id="{00000000-0008-0000-0B00-000028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133350</xdr:colOff>
          <xdr:row>16</xdr:row>
          <xdr:rowOff>28575</xdr:rowOff>
        </xdr:from>
        <xdr:to>
          <xdr:col>20</xdr:col>
          <xdr:colOff>457200</xdr:colOff>
          <xdr:row>16</xdr:row>
          <xdr:rowOff>304800</xdr:rowOff>
        </xdr:to>
        <xdr:sp macro="" textlink="">
          <xdr:nvSpPr>
            <xdr:cNvPr id="32809" name="Spinner 41" hidden="1">
              <a:extLst>
                <a:ext uri="{63B3BB69-23CF-44E3-9099-C40C66FF867C}">
                  <a14:compatExt spid="_x0000_s32809"/>
                </a:ext>
                <a:ext uri="{FF2B5EF4-FFF2-40B4-BE49-F238E27FC236}">
                  <a16:creationId xmlns:a16="http://schemas.microsoft.com/office/drawing/2014/main" id="{00000000-0008-0000-0B00-000029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1209675</xdr:colOff>
      <xdr:row>0</xdr:row>
      <xdr:rowOff>142875</xdr:rowOff>
    </xdr:from>
    <xdr:to>
      <xdr:col>21</xdr:col>
      <xdr:colOff>114300</xdr:colOff>
      <xdr:row>14</xdr:row>
      <xdr:rowOff>314323</xdr:rowOff>
    </xdr:to>
    <xdr:graphicFrame macro="">
      <xdr:nvGraphicFramePr>
        <xdr:cNvPr id="43" name="Chart 42">
          <a:extLst>
            <a:ext uri="{FF2B5EF4-FFF2-40B4-BE49-F238E27FC236}">
              <a16:creationId xmlns:a16="http://schemas.microsoft.com/office/drawing/2014/main" id="{00000000-0008-0000-0B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9</xdr:col>
          <xdr:colOff>161925</xdr:colOff>
          <xdr:row>25</xdr:row>
          <xdr:rowOff>19050</xdr:rowOff>
        </xdr:from>
        <xdr:to>
          <xdr:col>9</xdr:col>
          <xdr:colOff>552450</xdr:colOff>
          <xdr:row>25</xdr:row>
          <xdr:rowOff>295275</xdr:rowOff>
        </xdr:to>
        <xdr:sp macro="" textlink="">
          <xdr:nvSpPr>
            <xdr:cNvPr id="32810" name="Spinner 42" hidden="1">
              <a:extLst>
                <a:ext uri="{63B3BB69-23CF-44E3-9099-C40C66FF867C}">
                  <a14:compatExt spid="_x0000_s32810"/>
                </a:ext>
                <a:ext uri="{FF2B5EF4-FFF2-40B4-BE49-F238E27FC236}">
                  <a16:creationId xmlns:a16="http://schemas.microsoft.com/office/drawing/2014/main" id="{00000000-0008-0000-0B00-00002A8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absoluteAnchor>
    <xdr:pos x="0" y="0"/>
    <xdr:ext cx="8659752" cy="6289408"/>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0.70892</cdr:x>
      <cdr:y>0.45796</cdr:y>
    </cdr:from>
    <cdr:to>
      <cdr:x>0.81596</cdr:x>
      <cdr:y>0.49677</cdr:y>
    </cdr:to>
    <cdr:sp macro="" textlink="">
      <cdr:nvSpPr>
        <cdr:cNvPr id="2" name="TextBox 1">
          <a:extLst xmlns:a="http://schemas.openxmlformats.org/drawingml/2006/main">
            <a:ext uri="{FF2B5EF4-FFF2-40B4-BE49-F238E27FC236}">
              <a16:creationId xmlns:a16="http://schemas.microsoft.com/office/drawing/2014/main" id="{D6825697-134B-4848-BFA3-C1017B1CABB8}"/>
            </a:ext>
          </a:extLst>
        </cdr:cNvPr>
        <cdr:cNvSpPr txBox="1"/>
      </cdr:nvSpPr>
      <cdr:spPr>
        <a:xfrm xmlns:a="http://schemas.openxmlformats.org/drawingml/2006/main">
          <a:off x="6146474" y="2881923"/>
          <a:ext cx="928077" cy="2442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Friedman</a:t>
          </a:r>
        </a:p>
      </cdr:txBody>
    </cdr:sp>
  </cdr:relSizeAnchor>
  <cdr:relSizeAnchor xmlns:cdr="http://schemas.openxmlformats.org/drawingml/2006/chartDrawing">
    <cdr:from>
      <cdr:x>0.79812</cdr:x>
      <cdr:y>0.54075</cdr:y>
    </cdr:from>
    <cdr:to>
      <cdr:x>0.88638</cdr:x>
      <cdr:y>0.59508</cdr:y>
    </cdr:to>
    <cdr:sp macro="" textlink="">
      <cdr:nvSpPr>
        <cdr:cNvPr id="3" name="TextBox 2">
          <a:extLst xmlns:a="http://schemas.openxmlformats.org/drawingml/2006/main">
            <a:ext uri="{FF2B5EF4-FFF2-40B4-BE49-F238E27FC236}">
              <a16:creationId xmlns:a16="http://schemas.microsoft.com/office/drawing/2014/main" id="{259053BC-2918-4DBA-9E4C-33B186BB963D}"/>
            </a:ext>
          </a:extLst>
        </cdr:cNvPr>
        <cdr:cNvSpPr txBox="1"/>
      </cdr:nvSpPr>
      <cdr:spPr>
        <a:xfrm xmlns:a="http://schemas.openxmlformats.org/drawingml/2006/main">
          <a:off x="6919872" y="3402949"/>
          <a:ext cx="765256" cy="3419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RAND</a:t>
          </a:r>
        </a:p>
      </cdr:txBody>
    </cdr:sp>
  </cdr:relSizeAnchor>
  <cdr:relSizeAnchor xmlns:cdr="http://schemas.openxmlformats.org/drawingml/2006/chartDrawing">
    <cdr:from>
      <cdr:x>0.86103</cdr:x>
      <cdr:y>0.2652</cdr:y>
    </cdr:from>
    <cdr:to>
      <cdr:x>0.9446</cdr:x>
      <cdr:y>0.3066</cdr:y>
    </cdr:to>
    <cdr:sp macro="" textlink="">
      <cdr:nvSpPr>
        <cdr:cNvPr id="4" name="TextBox 3">
          <a:extLst xmlns:a="http://schemas.openxmlformats.org/drawingml/2006/main">
            <a:ext uri="{FF2B5EF4-FFF2-40B4-BE49-F238E27FC236}">
              <a16:creationId xmlns:a16="http://schemas.microsoft.com/office/drawing/2014/main" id="{EC4E78DA-5156-45AB-9DFF-7A449E8BCC3B}"/>
            </a:ext>
          </a:extLst>
        </cdr:cNvPr>
        <cdr:cNvSpPr txBox="1"/>
      </cdr:nvSpPr>
      <cdr:spPr>
        <a:xfrm xmlns:a="http://schemas.openxmlformats.org/drawingml/2006/main">
          <a:off x="7465321" y="1668910"/>
          <a:ext cx="724551" cy="2605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Swanson</a:t>
          </a:r>
        </a:p>
      </cdr:txBody>
    </cdr:sp>
  </cdr:relSizeAnchor>
  <cdr:relSizeAnchor xmlns:cdr="http://schemas.openxmlformats.org/drawingml/2006/chartDrawing">
    <cdr:from>
      <cdr:x>0.08638</cdr:x>
      <cdr:y>0.58732</cdr:y>
    </cdr:from>
    <cdr:to>
      <cdr:x>0.18685</cdr:x>
      <cdr:y>0.62225</cdr:y>
    </cdr:to>
    <cdr:sp macro="" textlink="">
      <cdr:nvSpPr>
        <cdr:cNvPr id="5" name="TextBox 4">
          <a:extLst xmlns:a="http://schemas.openxmlformats.org/drawingml/2006/main">
            <a:ext uri="{FF2B5EF4-FFF2-40B4-BE49-F238E27FC236}">
              <a16:creationId xmlns:a16="http://schemas.microsoft.com/office/drawing/2014/main" id="{48C28166-B469-435F-B808-1BBB2917B262}"/>
            </a:ext>
          </a:extLst>
        </cdr:cNvPr>
        <cdr:cNvSpPr txBox="1"/>
      </cdr:nvSpPr>
      <cdr:spPr>
        <a:xfrm xmlns:a="http://schemas.openxmlformats.org/drawingml/2006/main">
          <a:off x="748974" y="3696026"/>
          <a:ext cx="871090" cy="2198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LRO (2002)</a:t>
          </a:r>
        </a:p>
      </cdr:txBody>
    </cdr:sp>
  </cdr:relSizeAnchor>
  <cdr:relSizeAnchor xmlns:cdr="http://schemas.openxmlformats.org/drawingml/2006/chartDrawing">
    <cdr:from>
      <cdr:x>0.29296</cdr:x>
      <cdr:y>0.53169</cdr:y>
    </cdr:from>
    <cdr:to>
      <cdr:x>0.39624</cdr:x>
      <cdr:y>0.58085</cdr:y>
    </cdr:to>
    <cdr:sp macro="" textlink="">
      <cdr:nvSpPr>
        <cdr:cNvPr id="6" name="TextBox 5">
          <a:extLst xmlns:a="http://schemas.openxmlformats.org/drawingml/2006/main">
            <a:ext uri="{FF2B5EF4-FFF2-40B4-BE49-F238E27FC236}">
              <a16:creationId xmlns:a16="http://schemas.microsoft.com/office/drawing/2014/main" id="{38E9ABF7-A770-4B07-AE5E-34DFA34E990C}"/>
            </a:ext>
          </a:extLst>
        </cdr:cNvPr>
        <cdr:cNvSpPr txBox="1"/>
      </cdr:nvSpPr>
      <cdr:spPr>
        <a:xfrm xmlns:a="http://schemas.openxmlformats.org/drawingml/2006/main">
          <a:off x="2539999" y="3345962"/>
          <a:ext cx="895513" cy="3093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LRO (2002)</a:t>
          </a:r>
        </a:p>
      </cdr:txBody>
    </cdr:sp>
  </cdr:relSizeAnchor>
  <cdr:relSizeAnchor xmlns:cdr="http://schemas.openxmlformats.org/drawingml/2006/chartDrawing">
    <cdr:from>
      <cdr:x>0.28169</cdr:x>
      <cdr:y>0.43208</cdr:y>
    </cdr:from>
    <cdr:to>
      <cdr:x>0.38122</cdr:x>
      <cdr:y>0.46831</cdr:y>
    </cdr:to>
    <cdr:sp macro="" textlink="">
      <cdr:nvSpPr>
        <cdr:cNvPr id="7" name="TextBox 6">
          <a:extLst xmlns:a="http://schemas.openxmlformats.org/drawingml/2006/main">
            <a:ext uri="{FF2B5EF4-FFF2-40B4-BE49-F238E27FC236}">
              <a16:creationId xmlns:a16="http://schemas.microsoft.com/office/drawing/2014/main" id="{41A6C1E2-C71C-4856-93AE-36BC856E0FEE}"/>
            </a:ext>
          </a:extLst>
        </cdr:cNvPr>
        <cdr:cNvSpPr txBox="1"/>
      </cdr:nvSpPr>
      <cdr:spPr>
        <a:xfrm xmlns:a="http://schemas.openxmlformats.org/drawingml/2006/main">
          <a:off x="2442308" y="2719104"/>
          <a:ext cx="862948" cy="2279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LRO (2005)</a:t>
          </a:r>
        </a:p>
      </cdr:txBody>
    </cdr:sp>
  </cdr:relSizeAnchor>
</c:userShapes>
</file>

<file path=xl/drawings/drawing13.xml><?xml version="1.0" encoding="utf-8"?>
<xdr:wsDr xmlns:xdr="http://schemas.openxmlformats.org/drawingml/2006/spreadsheetDrawing" xmlns:a="http://schemas.openxmlformats.org/drawingml/2006/main">
  <xdr:absoluteAnchor>
    <xdr:pos x="609600" y="190500"/>
    <xdr:ext cx="8659752" cy="6289408"/>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0.70892</cdr:x>
      <cdr:y>0.45796</cdr:y>
    </cdr:from>
    <cdr:to>
      <cdr:x>0.81596</cdr:x>
      <cdr:y>0.49677</cdr:y>
    </cdr:to>
    <cdr:sp macro="" textlink="">
      <cdr:nvSpPr>
        <cdr:cNvPr id="2" name="TextBox 1">
          <a:extLst xmlns:a="http://schemas.openxmlformats.org/drawingml/2006/main">
            <a:ext uri="{FF2B5EF4-FFF2-40B4-BE49-F238E27FC236}">
              <a16:creationId xmlns:a16="http://schemas.microsoft.com/office/drawing/2014/main" id="{D6825697-134B-4848-BFA3-C1017B1CABB8}"/>
            </a:ext>
          </a:extLst>
        </cdr:cNvPr>
        <cdr:cNvSpPr txBox="1"/>
      </cdr:nvSpPr>
      <cdr:spPr>
        <a:xfrm xmlns:a="http://schemas.openxmlformats.org/drawingml/2006/main">
          <a:off x="6146474" y="2881923"/>
          <a:ext cx="928077" cy="2442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Friedman</a:t>
          </a:r>
        </a:p>
      </cdr:txBody>
    </cdr:sp>
  </cdr:relSizeAnchor>
  <cdr:relSizeAnchor xmlns:cdr="http://schemas.openxmlformats.org/drawingml/2006/chartDrawing">
    <cdr:from>
      <cdr:x>0.79812</cdr:x>
      <cdr:y>0.54075</cdr:y>
    </cdr:from>
    <cdr:to>
      <cdr:x>0.88638</cdr:x>
      <cdr:y>0.59508</cdr:y>
    </cdr:to>
    <cdr:sp macro="" textlink="">
      <cdr:nvSpPr>
        <cdr:cNvPr id="3" name="TextBox 2">
          <a:extLst xmlns:a="http://schemas.openxmlformats.org/drawingml/2006/main">
            <a:ext uri="{FF2B5EF4-FFF2-40B4-BE49-F238E27FC236}">
              <a16:creationId xmlns:a16="http://schemas.microsoft.com/office/drawing/2014/main" id="{259053BC-2918-4DBA-9E4C-33B186BB963D}"/>
            </a:ext>
          </a:extLst>
        </cdr:cNvPr>
        <cdr:cNvSpPr txBox="1"/>
      </cdr:nvSpPr>
      <cdr:spPr>
        <a:xfrm xmlns:a="http://schemas.openxmlformats.org/drawingml/2006/main">
          <a:off x="6919872" y="3402949"/>
          <a:ext cx="765256" cy="3419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RAND</a:t>
          </a:r>
        </a:p>
      </cdr:txBody>
    </cdr:sp>
  </cdr:relSizeAnchor>
  <cdr:relSizeAnchor xmlns:cdr="http://schemas.openxmlformats.org/drawingml/2006/chartDrawing">
    <cdr:from>
      <cdr:x>0.86103</cdr:x>
      <cdr:y>0.2652</cdr:y>
    </cdr:from>
    <cdr:to>
      <cdr:x>0.9446</cdr:x>
      <cdr:y>0.3066</cdr:y>
    </cdr:to>
    <cdr:sp macro="" textlink="">
      <cdr:nvSpPr>
        <cdr:cNvPr id="4" name="TextBox 3">
          <a:extLst xmlns:a="http://schemas.openxmlformats.org/drawingml/2006/main">
            <a:ext uri="{FF2B5EF4-FFF2-40B4-BE49-F238E27FC236}">
              <a16:creationId xmlns:a16="http://schemas.microsoft.com/office/drawing/2014/main" id="{EC4E78DA-5156-45AB-9DFF-7A449E8BCC3B}"/>
            </a:ext>
          </a:extLst>
        </cdr:cNvPr>
        <cdr:cNvSpPr txBox="1"/>
      </cdr:nvSpPr>
      <cdr:spPr>
        <a:xfrm xmlns:a="http://schemas.openxmlformats.org/drawingml/2006/main">
          <a:off x="7465321" y="1668910"/>
          <a:ext cx="724551" cy="2605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Swanson</a:t>
          </a:r>
        </a:p>
      </cdr:txBody>
    </cdr:sp>
  </cdr:relSizeAnchor>
  <cdr:relSizeAnchor xmlns:cdr="http://schemas.openxmlformats.org/drawingml/2006/chartDrawing">
    <cdr:from>
      <cdr:x>0.08638</cdr:x>
      <cdr:y>0.58732</cdr:y>
    </cdr:from>
    <cdr:to>
      <cdr:x>0.18685</cdr:x>
      <cdr:y>0.62225</cdr:y>
    </cdr:to>
    <cdr:sp macro="" textlink="">
      <cdr:nvSpPr>
        <cdr:cNvPr id="5" name="TextBox 4">
          <a:extLst xmlns:a="http://schemas.openxmlformats.org/drawingml/2006/main">
            <a:ext uri="{FF2B5EF4-FFF2-40B4-BE49-F238E27FC236}">
              <a16:creationId xmlns:a16="http://schemas.microsoft.com/office/drawing/2014/main" id="{48C28166-B469-435F-B808-1BBB2917B262}"/>
            </a:ext>
          </a:extLst>
        </cdr:cNvPr>
        <cdr:cNvSpPr txBox="1"/>
      </cdr:nvSpPr>
      <cdr:spPr>
        <a:xfrm xmlns:a="http://schemas.openxmlformats.org/drawingml/2006/main">
          <a:off x="748974" y="3696026"/>
          <a:ext cx="871090" cy="2198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LRO (2002)</a:t>
          </a:r>
        </a:p>
      </cdr:txBody>
    </cdr:sp>
  </cdr:relSizeAnchor>
  <cdr:relSizeAnchor xmlns:cdr="http://schemas.openxmlformats.org/drawingml/2006/chartDrawing">
    <cdr:from>
      <cdr:x>0.29296</cdr:x>
      <cdr:y>0.53169</cdr:y>
    </cdr:from>
    <cdr:to>
      <cdr:x>0.39624</cdr:x>
      <cdr:y>0.58085</cdr:y>
    </cdr:to>
    <cdr:sp macro="" textlink="">
      <cdr:nvSpPr>
        <cdr:cNvPr id="6" name="TextBox 5">
          <a:extLst xmlns:a="http://schemas.openxmlformats.org/drawingml/2006/main">
            <a:ext uri="{FF2B5EF4-FFF2-40B4-BE49-F238E27FC236}">
              <a16:creationId xmlns:a16="http://schemas.microsoft.com/office/drawing/2014/main" id="{38E9ABF7-A770-4B07-AE5E-34DFA34E990C}"/>
            </a:ext>
          </a:extLst>
        </cdr:cNvPr>
        <cdr:cNvSpPr txBox="1"/>
      </cdr:nvSpPr>
      <cdr:spPr>
        <a:xfrm xmlns:a="http://schemas.openxmlformats.org/drawingml/2006/main">
          <a:off x="2539999" y="3345962"/>
          <a:ext cx="895513" cy="3093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LRO (2002)</a:t>
          </a:r>
        </a:p>
      </cdr:txBody>
    </cdr:sp>
  </cdr:relSizeAnchor>
  <cdr:relSizeAnchor xmlns:cdr="http://schemas.openxmlformats.org/drawingml/2006/chartDrawing">
    <cdr:from>
      <cdr:x>0.28169</cdr:x>
      <cdr:y>0.43208</cdr:y>
    </cdr:from>
    <cdr:to>
      <cdr:x>0.38122</cdr:x>
      <cdr:y>0.46831</cdr:y>
    </cdr:to>
    <cdr:sp macro="" textlink="">
      <cdr:nvSpPr>
        <cdr:cNvPr id="7" name="TextBox 6">
          <a:extLst xmlns:a="http://schemas.openxmlformats.org/drawingml/2006/main">
            <a:ext uri="{FF2B5EF4-FFF2-40B4-BE49-F238E27FC236}">
              <a16:creationId xmlns:a16="http://schemas.microsoft.com/office/drawing/2014/main" id="{41A6C1E2-C71C-4856-93AE-36BC856E0FEE}"/>
            </a:ext>
          </a:extLst>
        </cdr:cNvPr>
        <cdr:cNvSpPr txBox="1"/>
      </cdr:nvSpPr>
      <cdr:spPr>
        <a:xfrm xmlns:a="http://schemas.openxmlformats.org/drawingml/2006/main">
          <a:off x="2442308" y="2719104"/>
          <a:ext cx="862948" cy="2279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LRO (2005)</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8659752" cy="6289408"/>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0.7615</cdr:x>
      <cdr:y>0.14101</cdr:y>
    </cdr:from>
    <cdr:to>
      <cdr:x>0.85164</cdr:x>
      <cdr:y>0.17464</cdr:y>
    </cdr:to>
    <cdr:sp macro="" textlink="">
      <cdr:nvSpPr>
        <cdr:cNvPr id="2" name="TextBox 1">
          <a:extLst xmlns:a="http://schemas.openxmlformats.org/drawingml/2006/main">
            <a:ext uri="{FF2B5EF4-FFF2-40B4-BE49-F238E27FC236}">
              <a16:creationId xmlns:a16="http://schemas.microsoft.com/office/drawing/2014/main" id="{519F7DCA-CC84-41B7-85D7-0B9C51A165E3}"/>
            </a:ext>
          </a:extLst>
        </cdr:cNvPr>
        <cdr:cNvSpPr txBox="1"/>
      </cdr:nvSpPr>
      <cdr:spPr>
        <a:xfrm xmlns:a="http://schemas.openxmlformats.org/drawingml/2006/main">
          <a:off x="6602372" y="887372"/>
          <a:ext cx="781538" cy="211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Friedman</a:t>
          </a:r>
        </a:p>
      </cdr:txBody>
    </cdr:sp>
  </cdr:relSizeAnchor>
  <cdr:relSizeAnchor xmlns:cdr="http://schemas.openxmlformats.org/drawingml/2006/chartDrawing">
    <cdr:from>
      <cdr:x>0.80751</cdr:x>
      <cdr:y>0.29495</cdr:y>
    </cdr:from>
    <cdr:to>
      <cdr:x>0.89765</cdr:x>
      <cdr:y>0.34541</cdr:y>
    </cdr:to>
    <cdr:sp macro="" textlink="">
      <cdr:nvSpPr>
        <cdr:cNvPr id="3" name="TextBox 2">
          <a:extLst xmlns:a="http://schemas.openxmlformats.org/drawingml/2006/main">
            <a:ext uri="{FF2B5EF4-FFF2-40B4-BE49-F238E27FC236}">
              <a16:creationId xmlns:a16="http://schemas.microsoft.com/office/drawing/2014/main" id="{49E670D2-1EE0-48D2-9CA6-CE48A3B2ACC7}"/>
            </a:ext>
          </a:extLst>
        </cdr:cNvPr>
        <cdr:cNvSpPr txBox="1"/>
      </cdr:nvSpPr>
      <cdr:spPr>
        <a:xfrm xmlns:a="http://schemas.openxmlformats.org/drawingml/2006/main">
          <a:off x="7001282" y="1856154"/>
          <a:ext cx="781539" cy="317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RAND&gt;20</a:t>
          </a:r>
        </a:p>
        <a:p xmlns:a="http://schemas.openxmlformats.org/drawingml/2006/main">
          <a:endParaRPr lang="en-US" sz="1100"/>
        </a:p>
      </cdr:txBody>
    </cdr:sp>
  </cdr:relSizeAnchor>
  <cdr:relSizeAnchor xmlns:cdr="http://schemas.openxmlformats.org/drawingml/2006/chartDrawing">
    <cdr:from>
      <cdr:x>0.10047</cdr:x>
      <cdr:y>0.45149</cdr:y>
    </cdr:from>
    <cdr:to>
      <cdr:x>0.21315</cdr:x>
      <cdr:y>0.48254</cdr:y>
    </cdr:to>
    <cdr:sp macro="" textlink="">
      <cdr:nvSpPr>
        <cdr:cNvPr id="4" name="TextBox 3">
          <a:extLst xmlns:a="http://schemas.openxmlformats.org/drawingml/2006/main">
            <a:ext uri="{FF2B5EF4-FFF2-40B4-BE49-F238E27FC236}">
              <a16:creationId xmlns:a16="http://schemas.microsoft.com/office/drawing/2014/main" id="{1A748905-E57E-489A-8F06-AAE2B243E02B}"/>
            </a:ext>
          </a:extLst>
        </cdr:cNvPr>
        <cdr:cNvSpPr txBox="1"/>
      </cdr:nvSpPr>
      <cdr:spPr>
        <a:xfrm xmlns:a="http://schemas.openxmlformats.org/drawingml/2006/main">
          <a:off x="871090" y="2841218"/>
          <a:ext cx="976923" cy="1953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LRO (2002)</a:t>
          </a:r>
        </a:p>
      </cdr:txBody>
    </cdr:sp>
  </cdr:relSizeAnchor>
  <cdr:relSizeAnchor xmlns:cdr="http://schemas.openxmlformats.org/drawingml/2006/chartDrawing">
    <cdr:from>
      <cdr:x>0.29296</cdr:x>
      <cdr:y>0.39715</cdr:y>
    </cdr:from>
    <cdr:to>
      <cdr:x>0.42817</cdr:x>
      <cdr:y>0.44631</cdr:y>
    </cdr:to>
    <cdr:sp macro="" textlink="">
      <cdr:nvSpPr>
        <cdr:cNvPr id="5" name="TextBox 4">
          <a:extLst xmlns:a="http://schemas.openxmlformats.org/drawingml/2006/main">
            <a:ext uri="{FF2B5EF4-FFF2-40B4-BE49-F238E27FC236}">
              <a16:creationId xmlns:a16="http://schemas.microsoft.com/office/drawing/2014/main" id="{071DA0C2-709C-4991-99B4-1FDC0FBBD39D}"/>
            </a:ext>
          </a:extLst>
        </cdr:cNvPr>
        <cdr:cNvSpPr txBox="1"/>
      </cdr:nvSpPr>
      <cdr:spPr>
        <a:xfrm xmlns:a="http://schemas.openxmlformats.org/drawingml/2006/main">
          <a:off x="2540000" y="2499295"/>
          <a:ext cx="1172308" cy="3093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LRO (2005)</a:t>
          </a:r>
        </a:p>
      </cdr:txBody>
    </cdr:sp>
  </cdr:relSizeAnchor>
  <cdr:relSizeAnchor xmlns:cdr="http://schemas.openxmlformats.org/drawingml/2006/chartDrawing">
    <cdr:from>
      <cdr:x>0.26854</cdr:x>
      <cdr:y>0.31695</cdr:y>
    </cdr:from>
    <cdr:to>
      <cdr:x>0.40469</cdr:x>
      <cdr:y>0.35446</cdr:y>
    </cdr:to>
    <cdr:sp macro="" textlink="">
      <cdr:nvSpPr>
        <cdr:cNvPr id="6" name="TextBox 5">
          <a:extLst xmlns:a="http://schemas.openxmlformats.org/drawingml/2006/main">
            <a:ext uri="{FF2B5EF4-FFF2-40B4-BE49-F238E27FC236}">
              <a16:creationId xmlns:a16="http://schemas.microsoft.com/office/drawing/2014/main" id="{4C427C9D-040A-44D5-A8EC-DC5C5BF176C4}"/>
            </a:ext>
          </a:extLst>
        </cdr:cNvPr>
        <cdr:cNvSpPr txBox="1"/>
      </cdr:nvSpPr>
      <cdr:spPr>
        <a:xfrm xmlns:a="http://schemas.openxmlformats.org/drawingml/2006/main">
          <a:off x="2328333" y="1994551"/>
          <a:ext cx="1180449" cy="2360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LRO (2002)</a:t>
          </a:r>
        </a:p>
      </cdr:txBody>
    </cdr:sp>
  </cdr:relSizeAnchor>
</c:userShapes>
</file>

<file path=xl/drawings/drawing17.xml><?xml version="1.0" encoding="utf-8"?>
<xdr:wsDr xmlns:xdr="http://schemas.openxmlformats.org/drawingml/2006/spreadsheetDrawing" xmlns:a="http://schemas.openxmlformats.org/drawingml/2006/main">
  <xdr:absoluteAnchor>
    <xdr:pos x="609600" y="190500"/>
    <xdr:ext cx="8659752" cy="6289408"/>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0.7615</cdr:x>
      <cdr:y>0.14101</cdr:y>
    </cdr:from>
    <cdr:to>
      <cdr:x>0.85164</cdr:x>
      <cdr:y>0.17464</cdr:y>
    </cdr:to>
    <cdr:sp macro="" textlink="">
      <cdr:nvSpPr>
        <cdr:cNvPr id="2" name="TextBox 1">
          <a:extLst xmlns:a="http://schemas.openxmlformats.org/drawingml/2006/main">
            <a:ext uri="{FF2B5EF4-FFF2-40B4-BE49-F238E27FC236}">
              <a16:creationId xmlns:a16="http://schemas.microsoft.com/office/drawing/2014/main" id="{519F7DCA-CC84-41B7-85D7-0B9C51A165E3}"/>
            </a:ext>
          </a:extLst>
        </cdr:cNvPr>
        <cdr:cNvSpPr txBox="1"/>
      </cdr:nvSpPr>
      <cdr:spPr>
        <a:xfrm xmlns:a="http://schemas.openxmlformats.org/drawingml/2006/main">
          <a:off x="6602372" y="887372"/>
          <a:ext cx="781538" cy="211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Friedman</a:t>
          </a:r>
        </a:p>
      </cdr:txBody>
    </cdr:sp>
  </cdr:relSizeAnchor>
  <cdr:relSizeAnchor xmlns:cdr="http://schemas.openxmlformats.org/drawingml/2006/chartDrawing">
    <cdr:from>
      <cdr:x>0.80751</cdr:x>
      <cdr:y>0.29495</cdr:y>
    </cdr:from>
    <cdr:to>
      <cdr:x>0.89765</cdr:x>
      <cdr:y>0.34541</cdr:y>
    </cdr:to>
    <cdr:sp macro="" textlink="">
      <cdr:nvSpPr>
        <cdr:cNvPr id="3" name="TextBox 2">
          <a:extLst xmlns:a="http://schemas.openxmlformats.org/drawingml/2006/main">
            <a:ext uri="{FF2B5EF4-FFF2-40B4-BE49-F238E27FC236}">
              <a16:creationId xmlns:a16="http://schemas.microsoft.com/office/drawing/2014/main" id="{49E670D2-1EE0-48D2-9CA6-CE48A3B2ACC7}"/>
            </a:ext>
          </a:extLst>
        </cdr:cNvPr>
        <cdr:cNvSpPr txBox="1"/>
      </cdr:nvSpPr>
      <cdr:spPr>
        <a:xfrm xmlns:a="http://schemas.openxmlformats.org/drawingml/2006/main">
          <a:off x="7001282" y="1856154"/>
          <a:ext cx="781539" cy="317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RAND&gt;20</a:t>
          </a:r>
        </a:p>
        <a:p xmlns:a="http://schemas.openxmlformats.org/drawingml/2006/main">
          <a:endParaRPr lang="en-US" sz="1100"/>
        </a:p>
      </cdr:txBody>
    </cdr:sp>
  </cdr:relSizeAnchor>
  <cdr:relSizeAnchor xmlns:cdr="http://schemas.openxmlformats.org/drawingml/2006/chartDrawing">
    <cdr:from>
      <cdr:x>0.10047</cdr:x>
      <cdr:y>0.45149</cdr:y>
    </cdr:from>
    <cdr:to>
      <cdr:x>0.21315</cdr:x>
      <cdr:y>0.48254</cdr:y>
    </cdr:to>
    <cdr:sp macro="" textlink="">
      <cdr:nvSpPr>
        <cdr:cNvPr id="4" name="TextBox 3">
          <a:extLst xmlns:a="http://schemas.openxmlformats.org/drawingml/2006/main">
            <a:ext uri="{FF2B5EF4-FFF2-40B4-BE49-F238E27FC236}">
              <a16:creationId xmlns:a16="http://schemas.microsoft.com/office/drawing/2014/main" id="{1A748905-E57E-489A-8F06-AAE2B243E02B}"/>
            </a:ext>
          </a:extLst>
        </cdr:cNvPr>
        <cdr:cNvSpPr txBox="1"/>
      </cdr:nvSpPr>
      <cdr:spPr>
        <a:xfrm xmlns:a="http://schemas.openxmlformats.org/drawingml/2006/main">
          <a:off x="871090" y="2841218"/>
          <a:ext cx="976923" cy="1953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LRO (2002)</a:t>
          </a:r>
        </a:p>
      </cdr:txBody>
    </cdr:sp>
  </cdr:relSizeAnchor>
  <cdr:relSizeAnchor xmlns:cdr="http://schemas.openxmlformats.org/drawingml/2006/chartDrawing">
    <cdr:from>
      <cdr:x>0.29296</cdr:x>
      <cdr:y>0.39715</cdr:y>
    </cdr:from>
    <cdr:to>
      <cdr:x>0.42817</cdr:x>
      <cdr:y>0.44631</cdr:y>
    </cdr:to>
    <cdr:sp macro="" textlink="">
      <cdr:nvSpPr>
        <cdr:cNvPr id="5" name="TextBox 4">
          <a:extLst xmlns:a="http://schemas.openxmlformats.org/drawingml/2006/main">
            <a:ext uri="{FF2B5EF4-FFF2-40B4-BE49-F238E27FC236}">
              <a16:creationId xmlns:a16="http://schemas.microsoft.com/office/drawing/2014/main" id="{071DA0C2-709C-4991-99B4-1FDC0FBBD39D}"/>
            </a:ext>
          </a:extLst>
        </cdr:cNvPr>
        <cdr:cNvSpPr txBox="1"/>
      </cdr:nvSpPr>
      <cdr:spPr>
        <a:xfrm xmlns:a="http://schemas.openxmlformats.org/drawingml/2006/main">
          <a:off x="2540000" y="2499295"/>
          <a:ext cx="1172308" cy="3093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LRO (2005)</a:t>
          </a:r>
        </a:p>
      </cdr:txBody>
    </cdr:sp>
  </cdr:relSizeAnchor>
  <cdr:relSizeAnchor xmlns:cdr="http://schemas.openxmlformats.org/drawingml/2006/chartDrawing">
    <cdr:from>
      <cdr:x>0.26854</cdr:x>
      <cdr:y>0.31695</cdr:y>
    </cdr:from>
    <cdr:to>
      <cdr:x>0.40469</cdr:x>
      <cdr:y>0.35446</cdr:y>
    </cdr:to>
    <cdr:sp macro="" textlink="">
      <cdr:nvSpPr>
        <cdr:cNvPr id="6" name="TextBox 5">
          <a:extLst xmlns:a="http://schemas.openxmlformats.org/drawingml/2006/main">
            <a:ext uri="{FF2B5EF4-FFF2-40B4-BE49-F238E27FC236}">
              <a16:creationId xmlns:a16="http://schemas.microsoft.com/office/drawing/2014/main" id="{4C427C9D-040A-44D5-A8EC-DC5C5BF176C4}"/>
            </a:ext>
          </a:extLst>
        </cdr:cNvPr>
        <cdr:cNvSpPr txBox="1"/>
      </cdr:nvSpPr>
      <cdr:spPr>
        <a:xfrm xmlns:a="http://schemas.openxmlformats.org/drawingml/2006/main">
          <a:off x="2328333" y="1994551"/>
          <a:ext cx="1180449" cy="2360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LRO (2002)</a:t>
          </a: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8659752" cy="6289408"/>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180975</xdr:colOff>
          <xdr:row>20</xdr:row>
          <xdr:rowOff>38100</xdr:rowOff>
        </xdr:from>
        <xdr:to>
          <xdr:col>1</xdr:col>
          <xdr:colOff>495300</xdr:colOff>
          <xdr:row>20</xdr:row>
          <xdr:rowOff>314325</xdr:rowOff>
        </xdr:to>
        <xdr:sp macro="" textlink="">
          <xdr:nvSpPr>
            <xdr:cNvPr id="16385" name="Spinner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180975</xdr:colOff>
          <xdr:row>20</xdr:row>
          <xdr:rowOff>28575</xdr:rowOff>
        </xdr:from>
        <xdr:to>
          <xdr:col>2</xdr:col>
          <xdr:colOff>495300</xdr:colOff>
          <xdr:row>20</xdr:row>
          <xdr:rowOff>304800</xdr:rowOff>
        </xdr:to>
        <xdr:sp macro="" textlink="">
          <xdr:nvSpPr>
            <xdr:cNvPr id="16387" name="Spinner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20</xdr:row>
          <xdr:rowOff>28575</xdr:rowOff>
        </xdr:from>
        <xdr:to>
          <xdr:col>3</xdr:col>
          <xdr:colOff>495300</xdr:colOff>
          <xdr:row>20</xdr:row>
          <xdr:rowOff>304800</xdr:rowOff>
        </xdr:to>
        <xdr:sp macro="" textlink="">
          <xdr:nvSpPr>
            <xdr:cNvPr id="16388" name="Spinner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20</xdr:row>
          <xdr:rowOff>28575</xdr:rowOff>
        </xdr:from>
        <xdr:to>
          <xdr:col>4</xdr:col>
          <xdr:colOff>476250</xdr:colOff>
          <xdr:row>20</xdr:row>
          <xdr:rowOff>304800</xdr:rowOff>
        </xdr:to>
        <xdr:sp macro="" textlink="">
          <xdr:nvSpPr>
            <xdr:cNvPr id="16389" name="Spinner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161925</xdr:colOff>
          <xdr:row>20</xdr:row>
          <xdr:rowOff>19050</xdr:rowOff>
        </xdr:from>
        <xdr:to>
          <xdr:col>5</xdr:col>
          <xdr:colOff>476250</xdr:colOff>
          <xdr:row>20</xdr:row>
          <xdr:rowOff>295275</xdr:rowOff>
        </xdr:to>
        <xdr:sp macro="" textlink="">
          <xdr:nvSpPr>
            <xdr:cNvPr id="16390" name="Spinner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20</xdr:row>
          <xdr:rowOff>19050</xdr:rowOff>
        </xdr:from>
        <xdr:to>
          <xdr:col>6</xdr:col>
          <xdr:colOff>485775</xdr:colOff>
          <xdr:row>20</xdr:row>
          <xdr:rowOff>295275</xdr:rowOff>
        </xdr:to>
        <xdr:sp macro="" textlink="">
          <xdr:nvSpPr>
            <xdr:cNvPr id="16391" name="Spinner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209550</xdr:colOff>
          <xdr:row>20</xdr:row>
          <xdr:rowOff>19050</xdr:rowOff>
        </xdr:from>
        <xdr:to>
          <xdr:col>7</xdr:col>
          <xdr:colOff>523875</xdr:colOff>
          <xdr:row>20</xdr:row>
          <xdr:rowOff>295275</xdr:rowOff>
        </xdr:to>
        <xdr:sp macro="" textlink="">
          <xdr:nvSpPr>
            <xdr:cNvPr id="16392" name="Spinner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20</xdr:row>
          <xdr:rowOff>19050</xdr:rowOff>
        </xdr:from>
        <xdr:to>
          <xdr:col>8</xdr:col>
          <xdr:colOff>457200</xdr:colOff>
          <xdr:row>20</xdr:row>
          <xdr:rowOff>295275</xdr:rowOff>
        </xdr:to>
        <xdr:sp macro="" textlink="">
          <xdr:nvSpPr>
            <xdr:cNvPr id="16393" name="Spinner 9" hidden="1">
              <a:extLst>
                <a:ext uri="{63B3BB69-23CF-44E3-9099-C40C66FF867C}">
                  <a14:compatExt spid="_x0000_s16393"/>
                </a:ext>
                <a:ext uri="{FF2B5EF4-FFF2-40B4-BE49-F238E27FC236}">
                  <a16:creationId xmlns:a16="http://schemas.microsoft.com/office/drawing/2014/main" id="{00000000-0008-0000-0300-000009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20</xdr:row>
          <xdr:rowOff>19050</xdr:rowOff>
        </xdr:from>
        <xdr:to>
          <xdr:col>9</xdr:col>
          <xdr:colOff>457200</xdr:colOff>
          <xdr:row>20</xdr:row>
          <xdr:rowOff>295275</xdr:rowOff>
        </xdr:to>
        <xdr:sp macro="" textlink="">
          <xdr:nvSpPr>
            <xdr:cNvPr id="16394" name="Spinner 10" hidden="1">
              <a:extLst>
                <a:ext uri="{63B3BB69-23CF-44E3-9099-C40C66FF867C}">
                  <a14:compatExt spid="_x0000_s16394"/>
                </a:ext>
                <a:ext uri="{FF2B5EF4-FFF2-40B4-BE49-F238E27FC236}">
                  <a16:creationId xmlns:a16="http://schemas.microsoft.com/office/drawing/2014/main" id="{00000000-0008-0000-0300-00000A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20</xdr:row>
          <xdr:rowOff>19050</xdr:rowOff>
        </xdr:from>
        <xdr:to>
          <xdr:col>10</xdr:col>
          <xdr:colOff>457200</xdr:colOff>
          <xdr:row>20</xdr:row>
          <xdr:rowOff>295275</xdr:rowOff>
        </xdr:to>
        <xdr:sp macro="" textlink="">
          <xdr:nvSpPr>
            <xdr:cNvPr id="16395" name="Spinner 11" hidden="1">
              <a:extLst>
                <a:ext uri="{63B3BB69-23CF-44E3-9099-C40C66FF867C}">
                  <a14:compatExt spid="_x0000_s16395"/>
                </a:ext>
                <a:ext uri="{FF2B5EF4-FFF2-40B4-BE49-F238E27FC236}">
                  <a16:creationId xmlns:a16="http://schemas.microsoft.com/office/drawing/2014/main" id="{00000000-0008-0000-0300-00000B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20</xdr:row>
          <xdr:rowOff>28575</xdr:rowOff>
        </xdr:from>
        <xdr:to>
          <xdr:col>11</xdr:col>
          <xdr:colOff>457200</xdr:colOff>
          <xdr:row>20</xdr:row>
          <xdr:rowOff>304800</xdr:rowOff>
        </xdr:to>
        <xdr:sp macro="" textlink="">
          <xdr:nvSpPr>
            <xdr:cNvPr id="16396" name="Spinner 12" hidden="1">
              <a:extLst>
                <a:ext uri="{63B3BB69-23CF-44E3-9099-C40C66FF867C}">
                  <a14:compatExt spid="_x0000_s16396"/>
                </a:ext>
                <a:ext uri="{FF2B5EF4-FFF2-40B4-BE49-F238E27FC236}">
                  <a16:creationId xmlns:a16="http://schemas.microsoft.com/office/drawing/2014/main" id="{00000000-0008-0000-0300-00000C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20</xdr:row>
          <xdr:rowOff>19050</xdr:rowOff>
        </xdr:from>
        <xdr:to>
          <xdr:col>12</xdr:col>
          <xdr:colOff>466725</xdr:colOff>
          <xdr:row>20</xdr:row>
          <xdr:rowOff>295275</xdr:rowOff>
        </xdr:to>
        <xdr:sp macro="" textlink="">
          <xdr:nvSpPr>
            <xdr:cNvPr id="16397" name="Spinner 13" hidden="1">
              <a:extLst>
                <a:ext uri="{63B3BB69-23CF-44E3-9099-C40C66FF867C}">
                  <a14:compatExt spid="_x0000_s16397"/>
                </a:ext>
                <a:ext uri="{FF2B5EF4-FFF2-40B4-BE49-F238E27FC236}">
                  <a16:creationId xmlns:a16="http://schemas.microsoft.com/office/drawing/2014/main" id="{00000000-0008-0000-0300-00000D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20</xdr:row>
          <xdr:rowOff>19050</xdr:rowOff>
        </xdr:from>
        <xdr:to>
          <xdr:col>13</xdr:col>
          <xdr:colOff>447675</xdr:colOff>
          <xdr:row>20</xdr:row>
          <xdr:rowOff>295275</xdr:rowOff>
        </xdr:to>
        <xdr:sp macro="" textlink="">
          <xdr:nvSpPr>
            <xdr:cNvPr id="16398" name="Spinner 14" hidden="1">
              <a:extLst>
                <a:ext uri="{63B3BB69-23CF-44E3-9099-C40C66FF867C}">
                  <a14:compatExt spid="_x0000_s16398"/>
                </a:ext>
                <a:ext uri="{FF2B5EF4-FFF2-40B4-BE49-F238E27FC236}">
                  <a16:creationId xmlns:a16="http://schemas.microsoft.com/office/drawing/2014/main" id="{00000000-0008-0000-0300-00000E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20</xdr:row>
          <xdr:rowOff>19050</xdr:rowOff>
        </xdr:from>
        <xdr:to>
          <xdr:col>14</xdr:col>
          <xdr:colOff>466725</xdr:colOff>
          <xdr:row>20</xdr:row>
          <xdr:rowOff>295275</xdr:rowOff>
        </xdr:to>
        <xdr:sp macro="" textlink="">
          <xdr:nvSpPr>
            <xdr:cNvPr id="16399" name="Spinner 15" hidden="1">
              <a:extLst>
                <a:ext uri="{63B3BB69-23CF-44E3-9099-C40C66FF867C}">
                  <a14:compatExt spid="_x0000_s16399"/>
                </a:ext>
                <a:ext uri="{FF2B5EF4-FFF2-40B4-BE49-F238E27FC236}">
                  <a16:creationId xmlns:a16="http://schemas.microsoft.com/office/drawing/2014/main" id="{00000000-0008-0000-0300-00000F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20</xdr:row>
          <xdr:rowOff>19050</xdr:rowOff>
        </xdr:from>
        <xdr:to>
          <xdr:col>15</xdr:col>
          <xdr:colOff>476250</xdr:colOff>
          <xdr:row>20</xdr:row>
          <xdr:rowOff>295275</xdr:rowOff>
        </xdr:to>
        <xdr:sp macro="" textlink="">
          <xdr:nvSpPr>
            <xdr:cNvPr id="16400" name="Spinner 16" hidden="1">
              <a:extLst>
                <a:ext uri="{63B3BB69-23CF-44E3-9099-C40C66FF867C}">
                  <a14:compatExt spid="_x0000_s16400"/>
                </a:ext>
                <a:ext uri="{FF2B5EF4-FFF2-40B4-BE49-F238E27FC236}">
                  <a16:creationId xmlns:a16="http://schemas.microsoft.com/office/drawing/2014/main" id="{00000000-0008-0000-0300-000010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20</xdr:row>
          <xdr:rowOff>19050</xdr:rowOff>
        </xdr:from>
        <xdr:to>
          <xdr:col>16</xdr:col>
          <xdr:colOff>476250</xdr:colOff>
          <xdr:row>20</xdr:row>
          <xdr:rowOff>295275</xdr:rowOff>
        </xdr:to>
        <xdr:sp macro="" textlink="">
          <xdr:nvSpPr>
            <xdr:cNvPr id="16401" name="Spinner 17" hidden="1">
              <a:extLst>
                <a:ext uri="{63B3BB69-23CF-44E3-9099-C40C66FF867C}">
                  <a14:compatExt spid="_x0000_s16401"/>
                </a:ext>
                <a:ext uri="{FF2B5EF4-FFF2-40B4-BE49-F238E27FC236}">
                  <a16:creationId xmlns:a16="http://schemas.microsoft.com/office/drawing/2014/main" id="{00000000-0008-0000-0300-000011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142875</xdr:colOff>
          <xdr:row>20</xdr:row>
          <xdr:rowOff>19050</xdr:rowOff>
        </xdr:from>
        <xdr:to>
          <xdr:col>17</xdr:col>
          <xdr:colOff>457200</xdr:colOff>
          <xdr:row>20</xdr:row>
          <xdr:rowOff>295275</xdr:rowOff>
        </xdr:to>
        <xdr:sp macro="" textlink="">
          <xdr:nvSpPr>
            <xdr:cNvPr id="16402" name="Spinner 18" hidden="1">
              <a:extLst>
                <a:ext uri="{63B3BB69-23CF-44E3-9099-C40C66FF867C}">
                  <a14:compatExt spid="_x0000_s16402"/>
                </a:ext>
                <a:ext uri="{FF2B5EF4-FFF2-40B4-BE49-F238E27FC236}">
                  <a16:creationId xmlns:a16="http://schemas.microsoft.com/office/drawing/2014/main" id="{00000000-0008-0000-0300-000012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20</xdr:row>
          <xdr:rowOff>19050</xdr:rowOff>
        </xdr:from>
        <xdr:to>
          <xdr:col>18</xdr:col>
          <xdr:colOff>476250</xdr:colOff>
          <xdr:row>20</xdr:row>
          <xdr:rowOff>295275</xdr:rowOff>
        </xdr:to>
        <xdr:sp macro="" textlink="">
          <xdr:nvSpPr>
            <xdr:cNvPr id="16403" name="Spinner 19" hidden="1">
              <a:extLst>
                <a:ext uri="{63B3BB69-23CF-44E3-9099-C40C66FF867C}">
                  <a14:compatExt spid="_x0000_s16403"/>
                </a:ext>
                <a:ext uri="{FF2B5EF4-FFF2-40B4-BE49-F238E27FC236}">
                  <a16:creationId xmlns:a16="http://schemas.microsoft.com/office/drawing/2014/main" id="{00000000-0008-0000-0300-000013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20</xdr:row>
          <xdr:rowOff>19050</xdr:rowOff>
        </xdr:from>
        <xdr:to>
          <xdr:col>19</xdr:col>
          <xdr:colOff>466725</xdr:colOff>
          <xdr:row>20</xdr:row>
          <xdr:rowOff>295275</xdr:rowOff>
        </xdr:to>
        <xdr:sp macro="" textlink="">
          <xdr:nvSpPr>
            <xdr:cNvPr id="16404" name="Spinner 20" hidden="1">
              <a:extLst>
                <a:ext uri="{63B3BB69-23CF-44E3-9099-C40C66FF867C}">
                  <a14:compatExt spid="_x0000_s16404"/>
                </a:ext>
                <a:ext uri="{FF2B5EF4-FFF2-40B4-BE49-F238E27FC236}">
                  <a16:creationId xmlns:a16="http://schemas.microsoft.com/office/drawing/2014/main" id="{00000000-0008-0000-0300-000014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20</xdr:row>
          <xdr:rowOff>19050</xdr:rowOff>
        </xdr:from>
        <xdr:to>
          <xdr:col>20</xdr:col>
          <xdr:colOff>438150</xdr:colOff>
          <xdr:row>20</xdr:row>
          <xdr:rowOff>295275</xdr:rowOff>
        </xdr:to>
        <xdr:sp macro="" textlink="">
          <xdr:nvSpPr>
            <xdr:cNvPr id="16405" name="Spinner 21" hidden="1">
              <a:extLst>
                <a:ext uri="{63B3BB69-23CF-44E3-9099-C40C66FF867C}">
                  <a14:compatExt spid="_x0000_s16405"/>
                </a:ext>
                <a:ext uri="{FF2B5EF4-FFF2-40B4-BE49-F238E27FC236}">
                  <a16:creationId xmlns:a16="http://schemas.microsoft.com/office/drawing/2014/main" id="{00000000-0008-0000-0300-000015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142875</xdr:colOff>
          <xdr:row>16</xdr:row>
          <xdr:rowOff>28575</xdr:rowOff>
        </xdr:from>
        <xdr:to>
          <xdr:col>1</xdr:col>
          <xdr:colOff>466725</xdr:colOff>
          <xdr:row>16</xdr:row>
          <xdr:rowOff>304800</xdr:rowOff>
        </xdr:to>
        <xdr:sp macro="" textlink="">
          <xdr:nvSpPr>
            <xdr:cNvPr id="16406" name="Spinner 22" hidden="1">
              <a:extLst>
                <a:ext uri="{63B3BB69-23CF-44E3-9099-C40C66FF867C}">
                  <a14:compatExt spid="_x0000_s16406"/>
                </a:ext>
                <a:ext uri="{FF2B5EF4-FFF2-40B4-BE49-F238E27FC236}">
                  <a16:creationId xmlns:a16="http://schemas.microsoft.com/office/drawing/2014/main" id="{00000000-0008-0000-0300-000016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133350</xdr:colOff>
          <xdr:row>16</xdr:row>
          <xdr:rowOff>28575</xdr:rowOff>
        </xdr:from>
        <xdr:to>
          <xdr:col>2</xdr:col>
          <xdr:colOff>457200</xdr:colOff>
          <xdr:row>16</xdr:row>
          <xdr:rowOff>304800</xdr:rowOff>
        </xdr:to>
        <xdr:sp macro="" textlink="">
          <xdr:nvSpPr>
            <xdr:cNvPr id="16407" name="Spinner 23" hidden="1">
              <a:extLst>
                <a:ext uri="{63B3BB69-23CF-44E3-9099-C40C66FF867C}">
                  <a14:compatExt spid="_x0000_s16407"/>
                </a:ext>
                <a:ext uri="{FF2B5EF4-FFF2-40B4-BE49-F238E27FC236}">
                  <a16:creationId xmlns:a16="http://schemas.microsoft.com/office/drawing/2014/main" id="{00000000-0008-0000-0300-000017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16</xdr:row>
          <xdr:rowOff>28575</xdr:rowOff>
        </xdr:from>
        <xdr:to>
          <xdr:col>3</xdr:col>
          <xdr:colOff>466725</xdr:colOff>
          <xdr:row>16</xdr:row>
          <xdr:rowOff>304800</xdr:rowOff>
        </xdr:to>
        <xdr:sp macro="" textlink="">
          <xdr:nvSpPr>
            <xdr:cNvPr id="16408" name="Spinner 24" hidden="1">
              <a:extLst>
                <a:ext uri="{63B3BB69-23CF-44E3-9099-C40C66FF867C}">
                  <a14:compatExt spid="_x0000_s16408"/>
                </a:ext>
                <a:ext uri="{FF2B5EF4-FFF2-40B4-BE49-F238E27FC236}">
                  <a16:creationId xmlns:a16="http://schemas.microsoft.com/office/drawing/2014/main" id="{00000000-0008-0000-0300-000018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114300</xdr:colOff>
          <xdr:row>16</xdr:row>
          <xdr:rowOff>28575</xdr:rowOff>
        </xdr:from>
        <xdr:to>
          <xdr:col>4</xdr:col>
          <xdr:colOff>438150</xdr:colOff>
          <xdr:row>16</xdr:row>
          <xdr:rowOff>304800</xdr:rowOff>
        </xdr:to>
        <xdr:sp macro="" textlink="">
          <xdr:nvSpPr>
            <xdr:cNvPr id="16409" name="Spinner 25" hidden="1">
              <a:extLst>
                <a:ext uri="{63B3BB69-23CF-44E3-9099-C40C66FF867C}">
                  <a14:compatExt spid="_x0000_s16409"/>
                </a:ext>
                <a:ext uri="{FF2B5EF4-FFF2-40B4-BE49-F238E27FC236}">
                  <a16:creationId xmlns:a16="http://schemas.microsoft.com/office/drawing/2014/main" id="{00000000-0008-0000-0300-000019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123825</xdr:colOff>
          <xdr:row>16</xdr:row>
          <xdr:rowOff>28575</xdr:rowOff>
        </xdr:from>
        <xdr:to>
          <xdr:col>5</xdr:col>
          <xdr:colOff>447675</xdr:colOff>
          <xdr:row>16</xdr:row>
          <xdr:rowOff>304800</xdr:rowOff>
        </xdr:to>
        <xdr:sp macro="" textlink="">
          <xdr:nvSpPr>
            <xdr:cNvPr id="16410" name="Spinner 26" hidden="1">
              <a:extLst>
                <a:ext uri="{63B3BB69-23CF-44E3-9099-C40C66FF867C}">
                  <a14:compatExt spid="_x0000_s16410"/>
                </a:ext>
                <a:ext uri="{FF2B5EF4-FFF2-40B4-BE49-F238E27FC236}">
                  <a16:creationId xmlns:a16="http://schemas.microsoft.com/office/drawing/2014/main" id="{00000000-0008-0000-0300-00001A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16</xdr:row>
          <xdr:rowOff>28575</xdr:rowOff>
        </xdr:from>
        <xdr:to>
          <xdr:col>6</xdr:col>
          <xdr:colOff>466725</xdr:colOff>
          <xdr:row>16</xdr:row>
          <xdr:rowOff>304800</xdr:rowOff>
        </xdr:to>
        <xdr:sp macro="" textlink="">
          <xdr:nvSpPr>
            <xdr:cNvPr id="16411" name="Spinner 27" hidden="1">
              <a:extLst>
                <a:ext uri="{63B3BB69-23CF-44E3-9099-C40C66FF867C}">
                  <a14:compatExt spid="_x0000_s16411"/>
                </a:ext>
                <a:ext uri="{FF2B5EF4-FFF2-40B4-BE49-F238E27FC236}">
                  <a16:creationId xmlns:a16="http://schemas.microsoft.com/office/drawing/2014/main" id="{00000000-0008-0000-0300-00001B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16</xdr:row>
          <xdr:rowOff>28575</xdr:rowOff>
        </xdr:from>
        <xdr:to>
          <xdr:col>7</xdr:col>
          <xdr:colOff>457200</xdr:colOff>
          <xdr:row>16</xdr:row>
          <xdr:rowOff>304800</xdr:rowOff>
        </xdr:to>
        <xdr:sp macro="" textlink="">
          <xdr:nvSpPr>
            <xdr:cNvPr id="16412" name="Spinner 28" hidden="1">
              <a:extLst>
                <a:ext uri="{63B3BB69-23CF-44E3-9099-C40C66FF867C}">
                  <a14:compatExt spid="_x0000_s16412"/>
                </a:ext>
                <a:ext uri="{FF2B5EF4-FFF2-40B4-BE49-F238E27FC236}">
                  <a16:creationId xmlns:a16="http://schemas.microsoft.com/office/drawing/2014/main" id="{00000000-0008-0000-0300-00001C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16</xdr:row>
          <xdr:rowOff>28575</xdr:rowOff>
        </xdr:from>
        <xdr:to>
          <xdr:col>8</xdr:col>
          <xdr:colOff>457200</xdr:colOff>
          <xdr:row>16</xdr:row>
          <xdr:rowOff>304800</xdr:rowOff>
        </xdr:to>
        <xdr:sp macro="" textlink="">
          <xdr:nvSpPr>
            <xdr:cNvPr id="16413" name="Spinner 29" hidden="1">
              <a:extLst>
                <a:ext uri="{63B3BB69-23CF-44E3-9099-C40C66FF867C}">
                  <a14:compatExt spid="_x0000_s16413"/>
                </a:ext>
                <a:ext uri="{FF2B5EF4-FFF2-40B4-BE49-F238E27FC236}">
                  <a16:creationId xmlns:a16="http://schemas.microsoft.com/office/drawing/2014/main" id="{00000000-0008-0000-0300-00001D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16</xdr:row>
          <xdr:rowOff>28575</xdr:rowOff>
        </xdr:from>
        <xdr:to>
          <xdr:col>9</xdr:col>
          <xdr:colOff>457200</xdr:colOff>
          <xdr:row>16</xdr:row>
          <xdr:rowOff>304800</xdr:rowOff>
        </xdr:to>
        <xdr:sp macro="" textlink="">
          <xdr:nvSpPr>
            <xdr:cNvPr id="16414" name="Spinner 30" hidden="1">
              <a:extLst>
                <a:ext uri="{63B3BB69-23CF-44E3-9099-C40C66FF867C}">
                  <a14:compatExt spid="_x0000_s16414"/>
                </a:ext>
                <a:ext uri="{FF2B5EF4-FFF2-40B4-BE49-F238E27FC236}">
                  <a16:creationId xmlns:a16="http://schemas.microsoft.com/office/drawing/2014/main" id="{00000000-0008-0000-0300-00001E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123825</xdr:colOff>
          <xdr:row>16</xdr:row>
          <xdr:rowOff>28575</xdr:rowOff>
        </xdr:from>
        <xdr:to>
          <xdr:col>10</xdr:col>
          <xdr:colOff>447675</xdr:colOff>
          <xdr:row>16</xdr:row>
          <xdr:rowOff>304800</xdr:rowOff>
        </xdr:to>
        <xdr:sp macro="" textlink="">
          <xdr:nvSpPr>
            <xdr:cNvPr id="16415" name="Spinner 31" hidden="1">
              <a:extLst>
                <a:ext uri="{63B3BB69-23CF-44E3-9099-C40C66FF867C}">
                  <a14:compatExt spid="_x0000_s16415"/>
                </a:ext>
                <a:ext uri="{FF2B5EF4-FFF2-40B4-BE49-F238E27FC236}">
                  <a16:creationId xmlns:a16="http://schemas.microsoft.com/office/drawing/2014/main" id="{00000000-0008-0000-0300-00001F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16</xdr:row>
          <xdr:rowOff>28575</xdr:rowOff>
        </xdr:from>
        <xdr:to>
          <xdr:col>11</xdr:col>
          <xdr:colOff>457200</xdr:colOff>
          <xdr:row>16</xdr:row>
          <xdr:rowOff>304800</xdr:rowOff>
        </xdr:to>
        <xdr:sp macro="" textlink="">
          <xdr:nvSpPr>
            <xdr:cNvPr id="16416" name="Spinner 32" hidden="1">
              <a:extLst>
                <a:ext uri="{63B3BB69-23CF-44E3-9099-C40C66FF867C}">
                  <a14:compatExt spid="_x0000_s16416"/>
                </a:ext>
                <a:ext uri="{FF2B5EF4-FFF2-40B4-BE49-F238E27FC236}">
                  <a16:creationId xmlns:a16="http://schemas.microsoft.com/office/drawing/2014/main" id="{00000000-0008-0000-0300-000020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16</xdr:row>
          <xdr:rowOff>28575</xdr:rowOff>
        </xdr:from>
        <xdr:to>
          <xdr:col>12</xdr:col>
          <xdr:colOff>476250</xdr:colOff>
          <xdr:row>16</xdr:row>
          <xdr:rowOff>304800</xdr:rowOff>
        </xdr:to>
        <xdr:sp macro="" textlink="">
          <xdr:nvSpPr>
            <xdr:cNvPr id="16417" name="Spinner 33" hidden="1">
              <a:extLst>
                <a:ext uri="{63B3BB69-23CF-44E3-9099-C40C66FF867C}">
                  <a14:compatExt spid="_x0000_s16417"/>
                </a:ext>
                <a:ext uri="{FF2B5EF4-FFF2-40B4-BE49-F238E27FC236}">
                  <a16:creationId xmlns:a16="http://schemas.microsoft.com/office/drawing/2014/main" id="{00000000-0008-0000-0300-000021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16</xdr:row>
          <xdr:rowOff>28575</xdr:rowOff>
        </xdr:from>
        <xdr:to>
          <xdr:col>13</xdr:col>
          <xdr:colOff>457200</xdr:colOff>
          <xdr:row>16</xdr:row>
          <xdr:rowOff>304800</xdr:rowOff>
        </xdr:to>
        <xdr:sp macro="" textlink="">
          <xdr:nvSpPr>
            <xdr:cNvPr id="16418" name="Spinner 34" hidden="1">
              <a:extLst>
                <a:ext uri="{63B3BB69-23CF-44E3-9099-C40C66FF867C}">
                  <a14:compatExt spid="_x0000_s16418"/>
                </a:ext>
                <a:ext uri="{FF2B5EF4-FFF2-40B4-BE49-F238E27FC236}">
                  <a16:creationId xmlns:a16="http://schemas.microsoft.com/office/drawing/2014/main" id="{00000000-0008-0000-0300-000022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16</xdr:row>
          <xdr:rowOff>28575</xdr:rowOff>
        </xdr:from>
        <xdr:to>
          <xdr:col>14</xdr:col>
          <xdr:colOff>457200</xdr:colOff>
          <xdr:row>16</xdr:row>
          <xdr:rowOff>304800</xdr:rowOff>
        </xdr:to>
        <xdr:sp macro="" textlink="">
          <xdr:nvSpPr>
            <xdr:cNvPr id="16419" name="Spinner 35" hidden="1">
              <a:extLst>
                <a:ext uri="{63B3BB69-23CF-44E3-9099-C40C66FF867C}">
                  <a14:compatExt spid="_x0000_s16419"/>
                </a:ext>
                <a:ext uri="{FF2B5EF4-FFF2-40B4-BE49-F238E27FC236}">
                  <a16:creationId xmlns:a16="http://schemas.microsoft.com/office/drawing/2014/main" id="{00000000-0008-0000-0300-000023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16</xdr:row>
          <xdr:rowOff>28575</xdr:rowOff>
        </xdr:from>
        <xdr:to>
          <xdr:col>15</xdr:col>
          <xdr:colOff>466725</xdr:colOff>
          <xdr:row>16</xdr:row>
          <xdr:rowOff>304800</xdr:rowOff>
        </xdr:to>
        <xdr:sp macro="" textlink="">
          <xdr:nvSpPr>
            <xdr:cNvPr id="16420" name="Spinner 36" hidden="1">
              <a:extLst>
                <a:ext uri="{63B3BB69-23CF-44E3-9099-C40C66FF867C}">
                  <a14:compatExt spid="_x0000_s16420"/>
                </a:ext>
                <a:ext uri="{FF2B5EF4-FFF2-40B4-BE49-F238E27FC236}">
                  <a16:creationId xmlns:a16="http://schemas.microsoft.com/office/drawing/2014/main" id="{00000000-0008-0000-0300-000024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133350</xdr:colOff>
          <xdr:row>16</xdr:row>
          <xdr:rowOff>28575</xdr:rowOff>
        </xdr:from>
        <xdr:to>
          <xdr:col>16</xdr:col>
          <xdr:colOff>457200</xdr:colOff>
          <xdr:row>16</xdr:row>
          <xdr:rowOff>304800</xdr:rowOff>
        </xdr:to>
        <xdr:sp macro="" textlink="">
          <xdr:nvSpPr>
            <xdr:cNvPr id="16421" name="Spinner 37" hidden="1">
              <a:extLst>
                <a:ext uri="{63B3BB69-23CF-44E3-9099-C40C66FF867C}">
                  <a14:compatExt spid="_x0000_s16421"/>
                </a:ext>
                <a:ext uri="{FF2B5EF4-FFF2-40B4-BE49-F238E27FC236}">
                  <a16:creationId xmlns:a16="http://schemas.microsoft.com/office/drawing/2014/main" id="{00000000-0008-0000-0300-000025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114300</xdr:colOff>
          <xdr:row>16</xdr:row>
          <xdr:rowOff>28575</xdr:rowOff>
        </xdr:from>
        <xdr:to>
          <xdr:col>17</xdr:col>
          <xdr:colOff>438150</xdr:colOff>
          <xdr:row>16</xdr:row>
          <xdr:rowOff>304800</xdr:rowOff>
        </xdr:to>
        <xdr:sp macro="" textlink="">
          <xdr:nvSpPr>
            <xdr:cNvPr id="16422" name="Spinner 38" hidden="1">
              <a:extLst>
                <a:ext uri="{63B3BB69-23CF-44E3-9099-C40C66FF867C}">
                  <a14:compatExt spid="_x0000_s16422"/>
                </a:ext>
                <a:ext uri="{FF2B5EF4-FFF2-40B4-BE49-F238E27FC236}">
                  <a16:creationId xmlns:a16="http://schemas.microsoft.com/office/drawing/2014/main" id="{00000000-0008-0000-0300-000026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16</xdr:row>
          <xdr:rowOff>28575</xdr:rowOff>
        </xdr:from>
        <xdr:to>
          <xdr:col>18</xdr:col>
          <xdr:colOff>476250</xdr:colOff>
          <xdr:row>16</xdr:row>
          <xdr:rowOff>304800</xdr:rowOff>
        </xdr:to>
        <xdr:sp macro="" textlink="">
          <xdr:nvSpPr>
            <xdr:cNvPr id="16423" name="Spinner 39" hidden="1">
              <a:extLst>
                <a:ext uri="{63B3BB69-23CF-44E3-9099-C40C66FF867C}">
                  <a14:compatExt spid="_x0000_s16423"/>
                </a:ext>
                <a:ext uri="{FF2B5EF4-FFF2-40B4-BE49-F238E27FC236}">
                  <a16:creationId xmlns:a16="http://schemas.microsoft.com/office/drawing/2014/main" id="{00000000-0008-0000-0300-000027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16</xdr:row>
          <xdr:rowOff>28575</xdr:rowOff>
        </xdr:from>
        <xdr:to>
          <xdr:col>19</xdr:col>
          <xdr:colOff>447675</xdr:colOff>
          <xdr:row>16</xdr:row>
          <xdr:rowOff>304800</xdr:rowOff>
        </xdr:to>
        <xdr:sp macro="" textlink="">
          <xdr:nvSpPr>
            <xdr:cNvPr id="16424" name="Spinner 40" hidden="1">
              <a:extLst>
                <a:ext uri="{63B3BB69-23CF-44E3-9099-C40C66FF867C}">
                  <a14:compatExt spid="_x0000_s16424"/>
                </a:ext>
                <a:ext uri="{FF2B5EF4-FFF2-40B4-BE49-F238E27FC236}">
                  <a16:creationId xmlns:a16="http://schemas.microsoft.com/office/drawing/2014/main" id="{00000000-0008-0000-0300-000028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133350</xdr:colOff>
          <xdr:row>16</xdr:row>
          <xdr:rowOff>28575</xdr:rowOff>
        </xdr:from>
        <xdr:to>
          <xdr:col>20</xdr:col>
          <xdr:colOff>457200</xdr:colOff>
          <xdr:row>16</xdr:row>
          <xdr:rowOff>304800</xdr:rowOff>
        </xdr:to>
        <xdr:sp macro="" textlink="">
          <xdr:nvSpPr>
            <xdr:cNvPr id="16425" name="Spinner 41" hidden="1">
              <a:extLst>
                <a:ext uri="{63B3BB69-23CF-44E3-9099-C40C66FF867C}">
                  <a14:compatExt spid="_x0000_s16425"/>
                </a:ext>
                <a:ext uri="{FF2B5EF4-FFF2-40B4-BE49-F238E27FC236}">
                  <a16:creationId xmlns:a16="http://schemas.microsoft.com/office/drawing/2014/main" id="{00000000-0008-0000-0300-000029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1209675</xdr:colOff>
      <xdr:row>0</xdr:row>
      <xdr:rowOff>142875</xdr:rowOff>
    </xdr:from>
    <xdr:to>
      <xdr:col>21</xdr:col>
      <xdr:colOff>114300</xdr:colOff>
      <xdr:row>14</xdr:row>
      <xdr:rowOff>314323</xdr:rowOff>
    </xdr:to>
    <xdr:graphicFrame macro="">
      <xdr:nvGraphicFramePr>
        <xdr:cNvPr id="43" name="Chart 42">
          <a:extLst>
            <a:ext uri="{FF2B5EF4-FFF2-40B4-BE49-F238E27FC236}">
              <a16:creationId xmlns:a16="http://schemas.microsoft.com/office/drawing/2014/main" id="{00000000-0008-0000-03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9</xdr:col>
          <xdr:colOff>161925</xdr:colOff>
          <xdr:row>25</xdr:row>
          <xdr:rowOff>19050</xdr:rowOff>
        </xdr:from>
        <xdr:to>
          <xdr:col>9</xdr:col>
          <xdr:colOff>552450</xdr:colOff>
          <xdr:row>25</xdr:row>
          <xdr:rowOff>295275</xdr:rowOff>
        </xdr:to>
        <xdr:sp macro="" textlink="">
          <xdr:nvSpPr>
            <xdr:cNvPr id="16426" name="Spinner 42" hidden="1">
              <a:extLst>
                <a:ext uri="{63B3BB69-23CF-44E3-9099-C40C66FF867C}">
                  <a14:compatExt spid="_x0000_s16426"/>
                </a:ext>
                <a:ext uri="{FF2B5EF4-FFF2-40B4-BE49-F238E27FC236}">
                  <a16:creationId xmlns:a16="http://schemas.microsoft.com/office/drawing/2014/main" id="{00000000-0008-0000-0300-00002A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0.xml><?xml version="1.0" encoding="utf-8"?>
<c:userShapes xmlns:c="http://schemas.openxmlformats.org/drawingml/2006/chart">
  <cdr:relSizeAnchor xmlns:cdr="http://schemas.openxmlformats.org/drawingml/2006/chartDrawing">
    <cdr:from>
      <cdr:x>0.7615</cdr:x>
      <cdr:y>0.09185</cdr:y>
    </cdr:from>
    <cdr:to>
      <cdr:x>0.87606</cdr:x>
      <cdr:y>0.14618</cdr:y>
    </cdr:to>
    <cdr:sp macro="" textlink="">
      <cdr:nvSpPr>
        <cdr:cNvPr id="2" name="TextBox 1">
          <a:extLst xmlns:a="http://schemas.openxmlformats.org/drawingml/2006/main">
            <a:ext uri="{FF2B5EF4-FFF2-40B4-BE49-F238E27FC236}">
              <a16:creationId xmlns:a16="http://schemas.microsoft.com/office/drawing/2014/main" id="{A36AA1AF-816C-4E49-82EA-26F60EC2783E}"/>
            </a:ext>
          </a:extLst>
        </cdr:cNvPr>
        <cdr:cNvSpPr txBox="1"/>
      </cdr:nvSpPr>
      <cdr:spPr>
        <a:xfrm xmlns:a="http://schemas.openxmlformats.org/drawingml/2006/main">
          <a:off x="6602372" y="578013"/>
          <a:ext cx="993205" cy="3419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Friedman</a:t>
          </a:r>
        </a:p>
      </cdr:txBody>
    </cdr:sp>
  </cdr:relSizeAnchor>
  <cdr:relSizeAnchor xmlns:cdr="http://schemas.openxmlformats.org/drawingml/2006/chartDrawing">
    <cdr:from>
      <cdr:x>0.80282</cdr:x>
      <cdr:y>0.26649</cdr:y>
    </cdr:from>
    <cdr:to>
      <cdr:x>0.91737</cdr:x>
      <cdr:y>0.32083</cdr:y>
    </cdr:to>
    <cdr:sp macro="" textlink="">
      <cdr:nvSpPr>
        <cdr:cNvPr id="3" name="TextBox 2">
          <a:extLst xmlns:a="http://schemas.openxmlformats.org/drawingml/2006/main">
            <a:ext uri="{FF2B5EF4-FFF2-40B4-BE49-F238E27FC236}">
              <a16:creationId xmlns:a16="http://schemas.microsoft.com/office/drawing/2014/main" id="{BDA93609-D52C-4EF1-9B5F-D6F91BB2C5BF}"/>
            </a:ext>
          </a:extLst>
        </cdr:cNvPr>
        <cdr:cNvSpPr txBox="1"/>
      </cdr:nvSpPr>
      <cdr:spPr>
        <a:xfrm xmlns:a="http://schemas.openxmlformats.org/drawingml/2006/main">
          <a:off x="6960577" y="1677051"/>
          <a:ext cx="993205" cy="3419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RAND &gt;20</a:t>
          </a:r>
        </a:p>
      </cdr:txBody>
    </cdr:sp>
  </cdr:relSizeAnchor>
  <cdr:relSizeAnchor xmlns:cdr="http://schemas.openxmlformats.org/drawingml/2006/chartDrawing">
    <cdr:from>
      <cdr:x>0.0939</cdr:x>
      <cdr:y>0.53558</cdr:y>
    </cdr:from>
    <cdr:to>
      <cdr:x>0.20563</cdr:x>
      <cdr:y>0.57827</cdr:y>
    </cdr:to>
    <cdr:sp macro="" textlink="">
      <cdr:nvSpPr>
        <cdr:cNvPr id="4" name="TextBox 3">
          <a:extLst xmlns:a="http://schemas.openxmlformats.org/drawingml/2006/main">
            <a:ext uri="{FF2B5EF4-FFF2-40B4-BE49-F238E27FC236}">
              <a16:creationId xmlns:a16="http://schemas.microsoft.com/office/drawing/2014/main" id="{D51E1D1F-0D92-4984-ADB5-27A7889A3376}"/>
            </a:ext>
          </a:extLst>
        </cdr:cNvPr>
        <cdr:cNvSpPr txBox="1"/>
      </cdr:nvSpPr>
      <cdr:spPr>
        <a:xfrm xmlns:a="http://schemas.openxmlformats.org/drawingml/2006/main">
          <a:off x="814103" y="3370385"/>
          <a:ext cx="968782" cy="2686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LRO (2002)</a:t>
          </a:r>
        </a:p>
      </cdr:txBody>
    </cdr:sp>
  </cdr:relSizeAnchor>
  <cdr:relSizeAnchor xmlns:cdr="http://schemas.openxmlformats.org/drawingml/2006/chartDrawing">
    <cdr:from>
      <cdr:x>0.277</cdr:x>
      <cdr:y>0.43855</cdr:y>
    </cdr:from>
    <cdr:to>
      <cdr:x>0.37183</cdr:x>
      <cdr:y>0.47348</cdr:y>
    </cdr:to>
    <cdr:sp macro="" textlink="">
      <cdr:nvSpPr>
        <cdr:cNvPr id="5" name="TextBox 4">
          <a:extLst xmlns:a="http://schemas.openxmlformats.org/drawingml/2006/main">
            <a:ext uri="{FF2B5EF4-FFF2-40B4-BE49-F238E27FC236}">
              <a16:creationId xmlns:a16="http://schemas.microsoft.com/office/drawing/2014/main" id="{671C9242-92C8-46F2-95EF-A63145C5226C}"/>
            </a:ext>
          </a:extLst>
        </cdr:cNvPr>
        <cdr:cNvSpPr txBox="1"/>
      </cdr:nvSpPr>
      <cdr:spPr>
        <a:xfrm xmlns:a="http://schemas.openxmlformats.org/drawingml/2006/main">
          <a:off x="2401603" y="2759808"/>
          <a:ext cx="822243" cy="2198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LRO (2002)</a:t>
          </a: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8659752" cy="6289408"/>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0.80376</cdr:x>
      <cdr:y>0.09056</cdr:y>
    </cdr:from>
    <cdr:to>
      <cdr:x>0.88826</cdr:x>
      <cdr:y>0.12549</cdr:y>
    </cdr:to>
    <cdr:sp macro="" textlink="">
      <cdr:nvSpPr>
        <cdr:cNvPr id="2" name="TextBox 1">
          <a:extLst xmlns:a="http://schemas.openxmlformats.org/drawingml/2006/main">
            <a:ext uri="{FF2B5EF4-FFF2-40B4-BE49-F238E27FC236}">
              <a16:creationId xmlns:a16="http://schemas.microsoft.com/office/drawing/2014/main" id="{2BBFE39E-E393-4982-BB56-A0EF11F5D089}"/>
            </a:ext>
          </a:extLst>
        </cdr:cNvPr>
        <cdr:cNvSpPr txBox="1"/>
      </cdr:nvSpPr>
      <cdr:spPr>
        <a:xfrm xmlns:a="http://schemas.openxmlformats.org/drawingml/2006/main">
          <a:off x="6968718" y="569872"/>
          <a:ext cx="732692" cy="2198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Friedman</a:t>
          </a:r>
        </a:p>
      </cdr:txBody>
    </cdr:sp>
  </cdr:relSizeAnchor>
  <cdr:relSizeAnchor xmlns:cdr="http://schemas.openxmlformats.org/drawingml/2006/chartDrawing">
    <cdr:from>
      <cdr:x>0.83192</cdr:x>
      <cdr:y>0.25744</cdr:y>
    </cdr:from>
    <cdr:to>
      <cdr:x>0.90892</cdr:x>
      <cdr:y>0.2859</cdr:y>
    </cdr:to>
    <cdr:sp macro="" textlink="">
      <cdr:nvSpPr>
        <cdr:cNvPr id="3" name="TextBox 2">
          <a:extLst xmlns:a="http://schemas.openxmlformats.org/drawingml/2006/main">
            <a:ext uri="{FF2B5EF4-FFF2-40B4-BE49-F238E27FC236}">
              <a16:creationId xmlns:a16="http://schemas.microsoft.com/office/drawing/2014/main" id="{79F91B62-6974-413F-8CE7-B437DF150EDE}"/>
            </a:ext>
          </a:extLst>
        </cdr:cNvPr>
        <cdr:cNvSpPr txBox="1"/>
      </cdr:nvSpPr>
      <cdr:spPr>
        <a:xfrm xmlns:a="http://schemas.openxmlformats.org/drawingml/2006/main">
          <a:off x="7212949" y="1620064"/>
          <a:ext cx="667564" cy="1791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RAND</a:t>
          </a:r>
        </a:p>
      </cdr:txBody>
    </cdr:sp>
  </cdr:relSizeAnchor>
  <cdr:relSizeAnchor xmlns:cdr="http://schemas.openxmlformats.org/drawingml/2006/chartDrawing">
    <cdr:from>
      <cdr:x>0.23929</cdr:x>
      <cdr:y>0.57572</cdr:y>
    </cdr:from>
    <cdr:to>
      <cdr:x>0.32578</cdr:x>
      <cdr:y>0.64855</cdr:y>
    </cdr:to>
    <cdr:sp macro="" textlink="">
      <cdr:nvSpPr>
        <cdr:cNvPr id="4" name="TextBox 3">
          <a:extLst xmlns:a="http://schemas.openxmlformats.org/drawingml/2006/main">
            <a:ext uri="{FF2B5EF4-FFF2-40B4-BE49-F238E27FC236}">
              <a16:creationId xmlns:a16="http://schemas.microsoft.com/office/drawing/2014/main" id="{7D740F98-5C81-4060-893B-939479AF72AE}"/>
            </a:ext>
          </a:extLst>
        </cdr:cNvPr>
        <cdr:cNvSpPr txBox="1"/>
      </cdr:nvSpPr>
      <cdr:spPr>
        <a:xfrm xmlns:a="http://schemas.openxmlformats.org/drawingml/2006/main">
          <a:off x="2072233" y="3620953"/>
          <a:ext cx="748912" cy="4580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LRO (2002)</a:t>
          </a:r>
        </a:p>
      </cdr:txBody>
    </cdr:sp>
  </cdr:relSizeAnchor>
  <cdr:relSizeAnchor xmlns:cdr="http://schemas.openxmlformats.org/drawingml/2006/chartDrawing">
    <cdr:from>
      <cdr:x>0.35348</cdr:x>
      <cdr:y>0.40578</cdr:y>
    </cdr:from>
    <cdr:to>
      <cdr:x>0.47607</cdr:x>
      <cdr:y>0.44855</cdr:y>
    </cdr:to>
    <cdr:sp macro="" textlink="">
      <cdr:nvSpPr>
        <cdr:cNvPr id="5" name="TextBox 4">
          <a:extLst xmlns:a="http://schemas.openxmlformats.org/drawingml/2006/main">
            <a:ext uri="{FF2B5EF4-FFF2-40B4-BE49-F238E27FC236}">
              <a16:creationId xmlns:a16="http://schemas.microsoft.com/office/drawing/2014/main" id="{4ACF340D-53B4-4AA9-B4E0-87906E524F45}"/>
            </a:ext>
          </a:extLst>
        </cdr:cNvPr>
        <cdr:cNvSpPr txBox="1"/>
      </cdr:nvSpPr>
      <cdr:spPr>
        <a:xfrm xmlns:a="http://schemas.openxmlformats.org/drawingml/2006/main">
          <a:off x="3061088" y="2552118"/>
          <a:ext cx="1061565" cy="2690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LRO (2002)</a:t>
          </a:r>
        </a:p>
      </cdr:txBody>
    </cdr:sp>
  </cdr:relSizeAnchor>
</c:userShapes>
</file>

<file path=xl/drawings/drawing23.xml><?xml version="1.0" encoding="utf-8"?>
<xdr:wsDr xmlns:xdr="http://schemas.openxmlformats.org/drawingml/2006/spreadsheetDrawing" xmlns:a="http://schemas.openxmlformats.org/drawingml/2006/main">
  <xdr:absoluteAnchor>
    <xdr:pos x="609600" y="190500"/>
    <xdr:ext cx="8659752" cy="6289408"/>
    <xdr:graphicFrame macro="">
      <xdr:nvGraphicFramePr>
        <xdr:cNvPr id="4" name="Chart 3">
          <a:extLst>
            <a:ext uri="{FF2B5EF4-FFF2-40B4-BE49-F238E27FC236}">
              <a16:creationId xmlns:a16="http://schemas.microsoft.com/office/drawing/2014/main" id="{00000000-0008-0000-12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0.80376</cdr:x>
      <cdr:y>0.09056</cdr:y>
    </cdr:from>
    <cdr:to>
      <cdr:x>0.88826</cdr:x>
      <cdr:y>0.12549</cdr:y>
    </cdr:to>
    <cdr:sp macro="" textlink="">
      <cdr:nvSpPr>
        <cdr:cNvPr id="2" name="TextBox 1">
          <a:extLst xmlns:a="http://schemas.openxmlformats.org/drawingml/2006/main">
            <a:ext uri="{FF2B5EF4-FFF2-40B4-BE49-F238E27FC236}">
              <a16:creationId xmlns:a16="http://schemas.microsoft.com/office/drawing/2014/main" id="{2BBFE39E-E393-4982-BB56-A0EF11F5D089}"/>
            </a:ext>
          </a:extLst>
        </cdr:cNvPr>
        <cdr:cNvSpPr txBox="1"/>
      </cdr:nvSpPr>
      <cdr:spPr>
        <a:xfrm xmlns:a="http://schemas.openxmlformats.org/drawingml/2006/main">
          <a:off x="6968718" y="569872"/>
          <a:ext cx="732692" cy="2198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Friedman</a:t>
          </a:r>
        </a:p>
      </cdr:txBody>
    </cdr:sp>
  </cdr:relSizeAnchor>
  <cdr:relSizeAnchor xmlns:cdr="http://schemas.openxmlformats.org/drawingml/2006/chartDrawing">
    <cdr:from>
      <cdr:x>0.83192</cdr:x>
      <cdr:y>0.25744</cdr:y>
    </cdr:from>
    <cdr:to>
      <cdr:x>0.90892</cdr:x>
      <cdr:y>0.2859</cdr:y>
    </cdr:to>
    <cdr:sp macro="" textlink="">
      <cdr:nvSpPr>
        <cdr:cNvPr id="3" name="TextBox 2">
          <a:extLst xmlns:a="http://schemas.openxmlformats.org/drawingml/2006/main">
            <a:ext uri="{FF2B5EF4-FFF2-40B4-BE49-F238E27FC236}">
              <a16:creationId xmlns:a16="http://schemas.microsoft.com/office/drawing/2014/main" id="{79F91B62-6974-413F-8CE7-B437DF150EDE}"/>
            </a:ext>
          </a:extLst>
        </cdr:cNvPr>
        <cdr:cNvSpPr txBox="1"/>
      </cdr:nvSpPr>
      <cdr:spPr>
        <a:xfrm xmlns:a="http://schemas.openxmlformats.org/drawingml/2006/main">
          <a:off x="7212949" y="1620064"/>
          <a:ext cx="667564" cy="1791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RAND</a:t>
          </a:r>
        </a:p>
      </cdr:txBody>
    </cdr:sp>
  </cdr:relSizeAnchor>
  <cdr:relSizeAnchor xmlns:cdr="http://schemas.openxmlformats.org/drawingml/2006/chartDrawing">
    <cdr:from>
      <cdr:x>0.23929</cdr:x>
      <cdr:y>0.57572</cdr:y>
    </cdr:from>
    <cdr:to>
      <cdr:x>0.32578</cdr:x>
      <cdr:y>0.64855</cdr:y>
    </cdr:to>
    <cdr:sp macro="" textlink="">
      <cdr:nvSpPr>
        <cdr:cNvPr id="4" name="TextBox 3">
          <a:extLst xmlns:a="http://schemas.openxmlformats.org/drawingml/2006/main">
            <a:ext uri="{FF2B5EF4-FFF2-40B4-BE49-F238E27FC236}">
              <a16:creationId xmlns:a16="http://schemas.microsoft.com/office/drawing/2014/main" id="{7D740F98-5C81-4060-893B-939479AF72AE}"/>
            </a:ext>
          </a:extLst>
        </cdr:cNvPr>
        <cdr:cNvSpPr txBox="1"/>
      </cdr:nvSpPr>
      <cdr:spPr>
        <a:xfrm xmlns:a="http://schemas.openxmlformats.org/drawingml/2006/main">
          <a:off x="2072233" y="3620953"/>
          <a:ext cx="748912" cy="4580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LRO (2002)</a:t>
          </a:r>
        </a:p>
      </cdr:txBody>
    </cdr:sp>
  </cdr:relSizeAnchor>
  <cdr:relSizeAnchor xmlns:cdr="http://schemas.openxmlformats.org/drawingml/2006/chartDrawing">
    <cdr:from>
      <cdr:x>0.35348</cdr:x>
      <cdr:y>0.40578</cdr:y>
    </cdr:from>
    <cdr:to>
      <cdr:x>0.47607</cdr:x>
      <cdr:y>0.44855</cdr:y>
    </cdr:to>
    <cdr:sp macro="" textlink="">
      <cdr:nvSpPr>
        <cdr:cNvPr id="5" name="TextBox 4">
          <a:extLst xmlns:a="http://schemas.openxmlformats.org/drawingml/2006/main">
            <a:ext uri="{FF2B5EF4-FFF2-40B4-BE49-F238E27FC236}">
              <a16:creationId xmlns:a16="http://schemas.microsoft.com/office/drawing/2014/main" id="{4ACF340D-53B4-4AA9-B4E0-87906E524F45}"/>
            </a:ext>
          </a:extLst>
        </cdr:cNvPr>
        <cdr:cNvSpPr txBox="1"/>
      </cdr:nvSpPr>
      <cdr:spPr>
        <a:xfrm xmlns:a="http://schemas.openxmlformats.org/drawingml/2006/main">
          <a:off x="3061088" y="2552118"/>
          <a:ext cx="1061565" cy="2690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LRO (2002)</a:t>
          </a:r>
        </a:p>
      </cdr:txBody>
    </cdr:sp>
  </cdr:relSizeAnchor>
</c:userShapes>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180975</xdr:colOff>
          <xdr:row>20</xdr:row>
          <xdr:rowOff>38100</xdr:rowOff>
        </xdr:from>
        <xdr:to>
          <xdr:col>1</xdr:col>
          <xdr:colOff>495300</xdr:colOff>
          <xdr:row>20</xdr:row>
          <xdr:rowOff>314325</xdr:rowOff>
        </xdr:to>
        <xdr:sp macro="" textlink="">
          <xdr:nvSpPr>
            <xdr:cNvPr id="33793" name="Spinner 1" hidden="1">
              <a:extLst>
                <a:ext uri="{63B3BB69-23CF-44E3-9099-C40C66FF867C}">
                  <a14:compatExt spid="_x0000_s33793"/>
                </a:ext>
                <a:ext uri="{FF2B5EF4-FFF2-40B4-BE49-F238E27FC236}">
                  <a16:creationId xmlns:a16="http://schemas.microsoft.com/office/drawing/2014/main" id="{00000000-0008-0000-0400-000001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180975</xdr:colOff>
          <xdr:row>20</xdr:row>
          <xdr:rowOff>28575</xdr:rowOff>
        </xdr:from>
        <xdr:to>
          <xdr:col>2</xdr:col>
          <xdr:colOff>495300</xdr:colOff>
          <xdr:row>20</xdr:row>
          <xdr:rowOff>304800</xdr:rowOff>
        </xdr:to>
        <xdr:sp macro="" textlink="">
          <xdr:nvSpPr>
            <xdr:cNvPr id="33794" name="Spinner 2" hidden="1">
              <a:extLst>
                <a:ext uri="{63B3BB69-23CF-44E3-9099-C40C66FF867C}">
                  <a14:compatExt spid="_x0000_s33794"/>
                </a:ext>
                <a:ext uri="{FF2B5EF4-FFF2-40B4-BE49-F238E27FC236}">
                  <a16:creationId xmlns:a16="http://schemas.microsoft.com/office/drawing/2014/main" id="{00000000-0008-0000-0400-000002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20</xdr:row>
          <xdr:rowOff>28575</xdr:rowOff>
        </xdr:from>
        <xdr:to>
          <xdr:col>3</xdr:col>
          <xdr:colOff>495300</xdr:colOff>
          <xdr:row>20</xdr:row>
          <xdr:rowOff>304800</xdr:rowOff>
        </xdr:to>
        <xdr:sp macro="" textlink="">
          <xdr:nvSpPr>
            <xdr:cNvPr id="33795" name="Spinner 3" hidden="1">
              <a:extLst>
                <a:ext uri="{63B3BB69-23CF-44E3-9099-C40C66FF867C}">
                  <a14:compatExt spid="_x0000_s33795"/>
                </a:ext>
                <a:ext uri="{FF2B5EF4-FFF2-40B4-BE49-F238E27FC236}">
                  <a16:creationId xmlns:a16="http://schemas.microsoft.com/office/drawing/2014/main" id="{00000000-0008-0000-0400-000003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20</xdr:row>
          <xdr:rowOff>28575</xdr:rowOff>
        </xdr:from>
        <xdr:to>
          <xdr:col>4</xdr:col>
          <xdr:colOff>476250</xdr:colOff>
          <xdr:row>20</xdr:row>
          <xdr:rowOff>304800</xdr:rowOff>
        </xdr:to>
        <xdr:sp macro="" textlink="">
          <xdr:nvSpPr>
            <xdr:cNvPr id="33796" name="Spinner 4" hidden="1">
              <a:extLst>
                <a:ext uri="{63B3BB69-23CF-44E3-9099-C40C66FF867C}">
                  <a14:compatExt spid="_x0000_s33796"/>
                </a:ext>
                <a:ext uri="{FF2B5EF4-FFF2-40B4-BE49-F238E27FC236}">
                  <a16:creationId xmlns:a16="http://schemas.microsoft.com/office/drawing/2014/main" id="{00000000-0008-0000-0400-000004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161925</xdr:colOff>
          <xdr:row>20</xdr:row>
          <xdr:rowOff>19050</xdr:rowOff>
        </xdr:from>
        <xdr:to>
          <xdr:col>5</xdr:col>
          <xdr:colOff>476250</xdr:colOff>
          <xdr:row>20</xdr:row>
          <xdr:rowOff>295275</xdr:rowOff>
        </xdr:to>
        <xdr:sp macro="" textlink="">
          <xdr:nvSpPr>
            <xdr:cNvPr id="33797" name="Spinner 5" hidden="1">
              <a:extLst>
                <a:ext uri="{63B3BB69-23CF-44E3-9099-C40C66FF867C}">
                  <a14:compatExt spid="_x0000_s33797"/>
                </a:ext>
                <a:ext uri="{FF2B5EF4-FFF2-40B4-BE49-F238E27FC236}">
                  <a16:creationId xmlns:a16="http://schemas.microsoft.com/office/drawing/2014/main" id="{00000000-0008-0000-0400-000005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20</xdr:row>
          <xdr:rowOff>19050</xdr:rowOff>
        </xdr:from>
        <xdr:to>
          <xdr:col>6</xdr:col>
          <xdr:colOff>485775</xdr:colOff>
          <xdr:row>20</xdr:row>
          <xdr:rowOff>295275</xdr:rowOff>
        </xdr:to>
        <xdr:sp macro="" textlink="">
          <xdr:nvSpPr>
            <xdr:cNvPr id="33798" name="Spinner 6" hidden="1">
              <a:extLst>
                <a:ext uri="{63B3BB69-23CF-44E3-9099-C40C66FF867C}">
                  <a14:compatExt spid="_x0000_s33798"/>
                </a:ext>
                <a:ext uri="{FF2B5EF4-FFF2-40B4-BE49-F238E27FC236}">
                  <a16:creationId xmlns:a16="http://schemas.microsoft.com/office/drawing/2014/main" id="{00000000-0008-0000-0400-000006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209550</xdr:colOff>
          <xdr:row>20</xdr:row>
          <xdr:rowOff>19050</xdr:rowOff>
        </xdr:from>
        <xdr:to>
          <xdr:col>7</xdr:col>
          <xdr:colOff>523875</xdr:colOff>
          <xdr:row>20</xdr:row>
          <xdr:rowOff>295275</xdr:rowOff>
        </xdr:to>
        <xdr:sp macro="" textlink="">
          <xdr:nvSpPr>
            <xdr:cNvPr id="33799" name="Spinner 7" hidden="1">
              <a:extLst>
                <a:ext uri="{63B3BB69-23CF-44E3-9099-C40C66FF867C}">
                  <a14:compatExt spid="_x0000_s33799"/>
                </a:ext>
                <a:ext uri="{FF2B5EF4-FFF2-40B4-BE49-F238E27FC236}">
                  <a16:creationId xmlns:a16="http://schemas.microsoft.com/office/drawing/2014/main" id="{00000000-0008-0000-0400-000007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20</xdr:row>
          <xdr:rowOff>19050</xdr:rowOff>
        </xdr:from>
        <xdr:to>
          <xdr:col>8</xdr:col>
          <xdr:colOff>457200</xdr:colOff>
          <xdr:row>20</xdr:row>
          <xdr:rowOff>295275</xdr:rowOff>
        </xdr:to>
        <xdr:sp macro="" textlink="">
          <xdr:nvSpPr>
            <xdr:cNvPr id="33800" name="Spinner 8" hidden="1">
              <a:extLst>
                <a:ext uri="{63B3BB69-23CF-44E3-9099-C40C66FF867C}">
                  <a14:compatExt spid="_x0000_s33800"/>
                </a:ext>
                <a:ext uri="{FF2B5EF4-FFF2-40B4-BE49-F238E27FC236}">
                  <a16:creationId xmlns:a16="http://schemas.microsoft.com/office/drawing/2014/main" id="{00000000-0008-0000-0400-000008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20</xdr:row>
          <xdr:rowOff>19050</xdr:rowOff>
        </xdr:from>
        <xdr:to>
          <xdr:col>9</xdr:col>
          <xdr:colOff>457200</xdr:colOff>
          <xdr:row>20</xdr:row>
          <xdr:rowOff>295275</xdr:rowOff>
        </xdr:to>
        <xdr:sp macro="" textlink="">
          <xdr:nvSpPr>
            <xdr:cNvPr id="33801" name="Spinner 9" hidden="1">
              <a:extLst>
                <a:ext uri="{63B3BB69-23CF-44E3-9099-C40C66FF867C}">
                  <a14:compatExt spid="_x0000_s33801"/>
                </a:ext>
                <a:ext uri="{FF2B5EF4-FFF2-40B4-BE49-F238E27FC236}">
                  <a16:creationId xmlns:a16="http://schemas.microsoft.com/office/drawing/2014/main" id="{00000000-0008-0000-0400-000009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20</xdr:row>
          <xdr:rowOff>19050</xdr:rowOff>
        </xdr:from>
        <xdr:to>
          <xdr:col>10</xdr:col>
          <xdr:colOff>457200</xdr:colOff>
          <xdr:row>20</xdr:row>
          <xdr:rowOff>295275</xdr:rowOff>
        </xdr:to>
        <xdr:sp macro="" textlink="">
          <xdr:nvSpPr>
            <xdr:cNvPr id="33802" name="Spinner 10" hidden="1">
              <a:extLst>
                <a:ext uri="{63B3BB69-23CF-44E3-9099-C40C66FF867C}">
                  <a14:compatExt spid="_x0000_s33802"/>
                </a:ext>
                <a:ext uri="{FF2B5EF4-FFF2-40B4-BE49-F238E27FC236}">
                  <a16:creationId xmlns:a16="http://schemas.microsoft.com/office/drawing/2014/main" id="{00000000-0008-0000-0400-00000A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20</xdr:row>
          <xdr:rowOff>28575</xdr:rowOff>
        </xdr:from>
        <xdr:to>
          <xdr:col>11</xdr:col>
          <xdr:colOff>457200</xdr:colOff>
          <xdr:row>20</xdr:row>
          <xdr:rowOff>304800</xdr:rowOff>
        </xdr:to>
        <xdr:sp macro="" textlink="">
          <xdr:nvSpPr>
            <xdr:cNvPr id="33803" name="Spinner 11" hidden="1">
              <a:extLst>
                <a:ext uri="{63B3BB69-23CF-44E3-9099-C40C66FF867C}">
                  <a14:compatExt spid="_x0000_s33803"/>
                </a:ext>
                <a:ext uri="{FF2B5EF4-FFF2-40B4-BE49-F238E27FC236}">
                  <a16:creationId xmlns:a16="http://schemas.microsoft.com/office/drawing/2014/main" id="{00000000-0008-0000-0400-00000B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20</xdr:row>
          <xdr:rowOff>19050</xdr:rowOff>
        </xdr:from>
        <xdr:to>
          <xdr:col>12</xdr:col>
          <xdr:colOff>466725</xdr:colOff>
          <xdr:row>20</xdr:row>
          <xdr:rowOff>295275</xdr:rowOff>
        </xdr:to>
        <xdr:sp macro="" textlink="">
          <xdr:nvSpPr>
            <xdr:cNvPr id="33804" name="Spinner 12" hidden="1">
              <a:extLst>
                <a:ext uri="{63B3BB69-23CF-44E3-9099-C40C66FF867C}">
                  <a14:compatExt spid="_x0000_s33804"/>
                </a:ext>
                <a:ext uri="{FF2B5EF4-FFF2-40B4-BE49-F238E27FC236}">
                  <a16:creationId xmlns:a16="http://schemas.microsoft.com/office/drawing/2014/main" id="{00000000-0008-0000-0400-00000C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20</xdr:row>
          <xdr:rowOff>19050</xdr:rowOff>
        </xdr:from>
        <xdr:to>
          <xdr:col>13</xdr:col>
          <xdr:colOff>447675</xdr:colOff>
          <xdr:row>20</xdr:row>
          <xdr:rowOff>295275</xdr:rowOff>
        </xdr:to>
        <xdr:sp macro="" textlink="">
          <xdr:nvSpPr>
            <xdr:cNvPr id="33805" name="Spinner 13" hidden="1">
              <a:extLst>
                <a:ext uri="{63B3BB69-23CF-44E3-9099-C40C66FF867C}">
                  <a14:compatExt spid="_x0000_s33805"/>
                </a:ext>
                <a:ext uri="{FF2B5EF4-FFF2-40B4-BE49-F238E27FC236}">
                  <a16:creationId xmlns:a16="http://schemas.microsoft.com/office/drawing/2014/main" id="{00000000-0008-0000-0400-00000D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20</xdr:row>
          <xdr:rowOff>19050</xdr:rowOff>
        </xdr:from>
        <xdr:to>
          <xdr:col>14</xdr:col>
          <xdr:colOff>466725</xdr:colOff>
          <xdr:row>20</xdr:row>
          <xdr:rowOff>295275</xdr:rowOff>
        </xdr:to>
        <xdr:sp macro="" textlink="">
          <xdr:nvSpPr>
            <xdr:cNvPr id="33806" name="Spinner 14" hidden="1">
              <a:extLst>
                <a:ext uri="{63B3BB69-23CF-44E3-9099-C40C66FF867C}">
                  <a14:compatExt spid="_x0000_s33806"/>
                </a:ext>
                <a:ext uri="{FF2B5EF4-FFF2-40B4-BE49-F238E27FC236}">
                  <a16:creationId xmlns:a16="http://schemas.microsoft.com/office/drawing/2014/main" id="{00000000-0008-0000-0400-00000E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20</xdr:row>
          <xdr:rowOff>19050</xdr:rowOff>
        </xdr:from>
        <xdr:to>
          <xdr:col>15</xdr:col>
          <xdr:colOff>476250</xdr:colOff>
          <xdr:row>20</xdr:row>
          <xdr:rowOff>295275</xdr:rowOff>
        </xdr:to>
        <xdr:sp macro="" textlink="">
          <xdr:nvSpPr>
            <xdr:cNvPr id="33807" name="Spinner 15" hidden="1">
              <a:extLst>
                <a:ext uri="{63B3BB69-23CF-44E3-9099-C40C66FF867C}">
                  <a14:compatExt spid="_x0000_s33807"/>
                </a:ext>
                <a:ext uri="{FF2B5EF4-FFF2-40B4-BE49-F238E27FC236}">
                  <a16:creationId xmlns:a16="http://schemas.microsoft.com/office/drawing/2014/main" id="{00000000-0008-0000-0400-00000F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20</xdr:row>
          <xdr:rowOff>19050</xdr:rowOff>
        </xdr:from>
        <xdr:to>
          <xdr:col>16</xdr:col>
          <xdr:colOff>476250</xdr:colOff>
          <xdr:row>20</xdr:row>
          <xdr:rowOff>295275</xdr:rowOff>
        </xdr:to>
        <xdr:sp macro="" textlink="">
          <xdr:nvSpPr>
            <xdr:cNvPr id="33808" name="Spinner 16" hidden="1">
              <a:extLst>
                <a:ext uri="{63B3BB69-23CF-44E3-9099-C40C66FF867C}">
                  <a14:compatExt spid="_x0000_s33808"/>
                </a:ext>
                <a:ext uri="{FF2B5EF4-FFF2-40B4-BE49-F238E27FC236}">
                  <a16:creationId xmlns:a16="http://schemas.microsoft.com/office/drawing/2014/main" id="{00000000-0008-0000-0400-000010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142875</xdr:colOff>
          <xdr:row>20</xdr:row>
          <xdr:rowOff>19050</xdr:rowOff>
        </xdr:from>
        <xdr:to>
          <xdr:col>17</xdr:col>
          <xdr:colOff>457200</xdr:colOff>
          <xdr:row>20</xdr:row>
          <xdr:rowOff>295275</xdr:rowOff>
        </xdr:to>
        <xdr:sp macro="" textlink="">
          <xdr:nvSpPr>
            <xdr:cNvPr id="33809" name="Spinner 17" hidden="1">
              <a:extLst>
                <a:ext uri="{63B3BB69-23CF-44E3-9099-C40C66FF867C}">
                  <a14:compatExt spid="_x0000_s33809"/>
                </a:ext>
                <a:ext uri="{FF2B5EF4-FFF2-40B4-BE49-F238E27FC236}">
                  <a16:creationId xmlns:a16="http://schemas.microsoft.com/office/drawing/2014/main" id="{00000000-0008-0000-0400-000011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20</xdr:row>
          <xdr:rowOff>19050</xdr:rowOff>
        </xdr:from>
        <xdr:to>
          <xdr:col>18</xdr:col>
          <xdr:colOff>476250</xdr:colOff>
          <xdr:row>20</xdr:row>
          <xdr:rowOff>295275</xdr:rowOff>
        </xdr:to>
        <xdr:sp macro="" textlink="">
          <xdr:nvSpPr>
            <xdr:cNvPr id="33810" name="Spinner 18" hidden="1">
              <a:extLst>
                <a:ext uri="{63B3BB69-23CF-44E3-9099-C40C66FF867C}">
                  <a14:compatExt spid="_x0000_s33810"/>
                </a:ext>
                <a:ext uri="{FF2B5EF4-FFF2-40B4-BE49-F238E27FC236}">
                  <a16:creationId xmlns:a16="http://schemas.microsoft.com/office/drawing/2014/main" id="{00000000-0008-0000-0400-000012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20</xdr:row>
          <xdr:rowOff>19050</xdr:rowOff>
        </xdr:from>
        <xdr:to>
          <xdr:col>19</xdr:col>
          <xdr:colOff>466725</xdr:colOff>
          <xdr:row>20</xdr:row>
          <xdr:rowOff>295275</xdr:rowOff>
        </xdr:to>
        <xdr:sp macro="" textlink="">
          <xdr:nvSpPr>
            <xdr:cNvPr id="33811" name="Spinner 19" hidden="1">
              <a:extLst>
                <a:ext uri="{63B3BB69-23CF-44E3-9099-C40C66FF867C}">
                  <a14:compatExt spid="_x0000_s33811"/>
                </a:ext>
                <a:ext uri="{FF2B5EF4-FFF2-40B4-BE49-F238E27FC236}">
                  <a16:creationId xmlns:a16="http://schemas.microsoft.com/office/drawing/2014/main" id="{00000000-0008-0000-0400-000013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20</xdr:row>
          <xdr:rowOff>19050</xdr:rowOff>
        </xdr:from>
        <xdr:to>
          <xdr:col>20</xdr:col>
          <xdr:colOff>438150</xdr:colOff>
          <xdr:row>20</xdr:row>
          <xdr:rowOff>295275</xdr:rowOff>
        </xdr:to>
        <xdr:sp macro="" textlink="">
          <xdr:nvSpPr>
            <xdr:cNvPr id="33812" name="Spinner 20" hidden="1">
              <a:extLst>
                <a:ext uri="{63B3BB69-23CF-44E3-9099-C40C66FF867C}">
                  <a14:compatExt spid="_x0000_s33812"/>
                </a:ext>
                <a:ext uri="{FF2B5EF4-FFF2-40B4-BE49-F238E27FC236}">
                  <a16:creationId xmlns:a16="http://schemas.microsoft.com/office/drawing/2014/main" id="{00000000-0008-0000-0400-000014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142875</xdr:colOff>
          <xdr:row>16</xdr:row>
          <xdr:rowOff>28575</xdr:rowOff>
        </xdr:from>
        <xdr:to>
          <xdr:col>1</xdr:col>
          <xdr:colOff>466725</xdr:colOff>
          <xdr:row>16</xdr:row>
          <xdr:rowOff>304800</xdr:rowOff>
        </xdr:to>
        <xdr:sp macro="" textlink="">
          <xdr:nvSpPr>
            <xdr:cNvPr id="33813" name="Spinner 21" hidden="1">
              <a:extLst>
                <a:ext uri="{63B3BB69-23CF-44E3-9099-C40C66FF867C}">
                  <a14:compatExt spid="_x0000_s33813"/>
                </a:ext>
                <a:ext uri="{FF2B5EF4-FFF2-40B4-BE49-F238E27FC236}">
                  <a16:creationId xmlns:a16="http://schemas.microsoft.com/office/drawing/2014/main" id="{00000000-0008-0000-0400-000015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133350</xdr:colOff>
          <xdr:row>16</xdr:row>
          <xdr:rowOff>28575</xdr:rowOff>
        </xdr:from>
        <xdr:to>
          <xdr:col>2</xdr:col>
          <xdr:colOff>457200</xdr:colOff>
          <xdr:row>16</xdr:row>
          <xdr:rowOff>304800</xdr:rowOff>
        </xdr:to>
        <xdr:sp macro="" textlink="">
          <xdr:nvSpPr>
            <xdr:cNvPr id="33814" name="Spinner 22" hidden="1">
              <a:extLst>
                <a:ext uri="{63B3BB69-23CF-44E3-9099-C40C66FF867C}">
                  <a14:compatExt spid="_x0000_s33814"/>
                </a:ext>
                <a:ext uri="{FF2B5EF4-FFF2-40B4-BE49-F238E27FC236}">
                  <a16:creationId xmlns:a16="http://schemas.microsoft.com/office/drawing/2014/main" id="{00000000-0008-0000-0400-000016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16</xdr:row>
          <xdr:rowOff>28575</xdr:rowOff>
        </xdr:from>
        <xdr:to>
          <xdr:col>3</xdr:col>
          <xdr:colOff>466725</xdr:colOff>
          <xdr:row>16</xdr:row>
          <xdr:rowOff>304800</xdr:rowOff>
        </xdr:to>
        <xdr:sp macro="" textlink="">
          <xdr:nvSpPr>
            <xdr:cNvPr id="33815" name="Spinner 23" hidden="1">
              <a:extLst>
                <a:ext uri="{63B3BB69-23CF-44E3-9099-C40C66FF867C}">
                  <a14:compatExt spid="_x0000_s33815"/>
                </a:ext>
                <a:ext uri="{FF2B5EF4-FFF2-40B4-BE49-F238E27FC236}">
                  <a16:creationId xmlns:a16="http://schemas.microsoft.com/office/drawing/2014/main" id="{00000000-0008-0000-0400-000017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114300</xdr:colOff>
          <xdr:row>16</xdr:row>
          <xdr:rowOff>28575</xdr:rowOff>
        </xdr:from>
        <xdr:to>
          <xdr:col>4</xdr:col>
          <xdr:colOff>438150</xdr:colOff>
          <xdr:row>16</xdr:row>
          <xdr:rowOff>304800</xdr:rowOff>
        </xdr:to>
        <xdr:sp macro="" textlink="">
          <xdr:nvSpPr>
            <xdr:cNvPr id="33816" name="Spinner 24" hidden="1">
              <a:extLst>
                <a:ext uri="{63B3BB69-23CF-44E3-9099-C40C66FF867C}">
                  <a14:compatExt spid="_x0000_s33816"/>
                </a:ext>
                <a:ext uri="{FF2B5EF4-FFF2-40B4-BE49-F238E27FC236}">
                  <a16:creationId xmlns:a16="http://schemas.microsoft.com/office/drawing/2014/main" id="{00000000-0008-0000-0400-000018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123825</xdr:colOff>
          <xdr:row>16</xdr:row>
          <xdr:rowOff>28575</xdr:rowOff>
        </xdr:from>
        <xdr:to>
          <xdr:col>5</xdr:col>
          <xdr:colOff>447675</xdr:colOff>
          <xdr:row>16</xdr:row>
          <xdr:rowOff>304800</xdr:rowOff>
        </xdr:to>
        <xdr:sp macro="" textlink="">
          <xdr:nvSpPr>
            <xdr:cNvPr id="33817" name="Spinner 25" hidden="1">
              <a:extLst>
                <a:ext uri="{63B3BB69-23CF-44E3-9099-C40C66FF867C}">
                  <a14:compatExt spid="_x0000_s33817"/>
                </a:ext>
                <a:ext uri="{FF2B5EF4-FFF2-40B4-BE49-F238E27FC236}">
                  <a16:creationId xmlns:a16="http://schemas.microsoft.com/office/drawing/2014/main" id="{00000000-0008-0000-0400-000019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16</xdr:row>
          <xdr:rowOff>28575</xdr:rowOff>
        </xdr:from>
        <xdr:to>
          <xdr:col>6</xdr:col>
          <xdr:colOff>466725</xdr:colOff>
          <xdr:row>16</xdr:row>
          <xdr:rowOff>304800</xdr:rowOff>
        </xdr:to>
        <xdr:sp macro="" textlink="">
          <xdr:nvSpPr>
            <xdr:cNvPr id="33818" name="Spinner 26" hidden="1">
              <a:extLst>
                <a:ext uri="{63B3BB69-23CF-44E3-9099-C40C66FF867C}">
                  <a14:compatExt spid="_x0000_s33818"/>
                </a:ext>
                <a:ext uri="{FF2B5EF4-FFF2-40B4-BE49-F238E27FC236}">
                  <a16:creationId xmlns:a16="http://schemas.microsoft.com/office/drawing/2014/main" id="{00000000-0008-0000-0400-00001A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16</xdr:row>
          <xdr:rowOff>28575</xdr:rowOff>
        </xdr:from>
        <xdr:to>
          <xdr:col>7</xdr:col>
          <xdr:colOff>457200</xdr:colOff>
          <xdr:row>16</xdr:row>
          <xdr:rowOff>304800</xdr:rowOff>
        </xdr:to>
        <xdr:sp macro="" textlink="">
          <xdr:nvSpPr>
            <xdr:cNvPr id="33819" name="Spinner 27" hidden="1">
              <a:extLst>
                <a:ext uri="{63B3BB69-23CF-44E3-9099-C40C66FF867C}">
                  <a14:compatExt spid="_x0000_s33819"/>
                </a:ext>
                <a:ext uri="{FF2B5EF4-FFF2-40B4-BE49-F238E27FC236}">
                  <a16:creationId xmlns:a16="http://schemas.microsoft.com/office/drawing/2014/main" id="{00000000-0008-0000-0400-00001B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16</xdr:row>
          <xdr:rowOff>28575</xdr:rowOff>
        </xdr:from>
        <xdr:to>
          <xdr:col>8</xdr:col>
          <xdr:colOff>457200</xdr:colOff>
          <xdr:row>16</xdr:row>
          <xdr:rowOff>304800</xdr:rowOff>
        </xdr:to>
        <xdr:sp macro="" textlink="">
          <xdr:nvSpPr>
            <xdr:cNvPr id="33820" name="Spinner 28" hidden="1">
              <a:extLst>
                <a:ext uri="{63B3BB69-23CF-44E3-9099-C40C66FF867C}">
                  <a14:compatExt spid="_x0000_s33820"/>
                </a:ext>
                <a:ext uri="{FF2B5EF4-FFF2-40B4-BE49-F238E27FC236}">
                  <a16:creationId xmlns:a16="http://schemas.microsoft.com/office/drawing/2014/main" id="{00000000-0008-0000-0400-00001C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16</xdr:row>
          <xdr:rowOff>28575</xdr:rowOff>
        </xdr:from>
        <xdr:to>
          <xdr:col>9</xdr:col>
          <xdr:colOff>457200</xdr:colOff>
          <xdr:row>16</xdr:row>
          <xdr:rowOff>304800</xdr:rowOff>
        </xdr:to>
        <xdr:sp macro="" textlink="">
          <xdr:nvSpPr>
            <xdr:cNvPr id="33821" name="Spinner 29" hidden="1">
              <a:extLst>
                <a:ext uri="{63B3BB69-23CF-44E3-9099-C40C66FF867C}">
                  <a14:compatExt spid="_x0000_s33821"/>
                </a:ext>
                <a:ext uri="{FF2B5EF4-FFF2-40B4-BE49-F238E27FC236}">
                  <a16:creationId xmlns:a16="http://schemas.microsoft.com/office/drawing/2014/main" id="{00000000-0008-0000-0400-00001D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123825</xdr:colOff>
          <xdr:row>16</xdr:row>
          <xdr:rowOff>28575</xdr:rowOff>
        </xdr:from>
        <xdr:to>
          <xdr:col>10</xdr:col>
          <xdr:colOff>447675</xdr:colOff>
          <xdr:row>16</xdr:row>
          <xdr:rowOff>304800</xdr:rowOff>
        </xdr:to>
        <xdr:sp macro="" textlink="">
          <xdr:nvSpPr>
            <xdr:cNvPr id="33822" name="Spinner 30" hidden="1">
              <a:extLst>
                <a:ext uri="{63B3BB69-23CF-44E3-9099-C40C66FF867C}">
                  <a14:compatExt spid="_x0000_s33822"/>
                </a:ext>
                <a:ext uri="{FF2B5EF4-FFF2-40B4-BE49-F238E27FC236}">
                  <a16:creationId xmlns:a16="http://schemas.microsoft.com/office/drawing/2014/main" id="{00000000-0008-0000-0400-00001E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16</xdr:row>
          <xdr:rowOff>28575</xdr:rowOff>
        </xdr:from>
        <xdr:to>
          <xdr:col>11</xdr:col>
          <xdr:colOff>457200</xdr:colOff>
          <xdr:row>16</xdr:row>
          <xdr:rowOff>304800</xdr:rowOff>
        </xdr:to>
        <xdr:sp macro="" textlink="">
          <xdr:nvSpPr>
            <xdr:cNvPr id="33823" name="Spinner 31" hidden="1">
              <a:extLst>
                <a:ext uri="{63B3BB69-23CF-44E3-9099-C40C66FF867C}">
                  <a14:compatExt spid="_x0000_s33823"/>
                </a:ext>
                <a:ext uri="{FF2B5EF4-FFF2-40B4-BE49-F238E27FC236}">
                  <a16:creationId xmlns:a16="http://schemas.microsoft.com/office/drawing/2014/main" id="{00000000-0008-0000-0400-00001F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16</xdr:row>
          <xdr:rowOff>28575</xdr:rowOff>
        </xdr:from>
        <xdr:to>
          <xdr:col>12</xdr:col>
          <xdr:colOff>476250</xdr:colOff>
          <xdr:row>16</xdr:row>
          <xdr:rowOff>304800</xdr:rowOff>
        </xdr:to>
        <xdr:sp macro="" textlink="">
          <xdr:nvSpPr>
            <xdr:cNvPr id="33824" name="Spinner 32" hidden="1">
              <a:extLst>
                <a:ext uri="{63B3BB69-23CF-44E3-9099-C40C66FF867C}">
                  <a14:compatExt spid="_x0000_s33824"/>
                </a:ext>
                <a:ext uri="{FF2B5EF4-FFF2-40B4-BE49-F238E27FC236}">
                  <a16:creationId xmlns:a16="http://schemas.microsoft.com/office/drawing/2014/main" id="{00000000-0008-0000-0400-000020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16</xdr:row>
          <xdr:rowOff>28575</xdr:rowOff>
        </xdr:from>
        <xdr:to>
          <xdr:col>13</xdr:col>
          <xdr:colOff>457200</xdr:colOff>
          <xdr:row>16</xdr:row>
          <xdr:rowOff>304800</xdr:rowOff>
        </xdr:to>
        <xdr:sp macro="" textlink="">
          <xdr:nvSpPr>
            <xdr:cNvPr id="33825" name="Spinner 33" hidden="1">
              <a:extLst>
                <a:ext uri="{63B3BB69-23CF-44E3-9099-C40C66FF867C}">
                  <a14:compatExt spid="_x0000_s33825"/>
                </a:ext>
                <a:ext uri="{FF2B5EF4-FFF2-40B4-BE49-F238E27FC236}">
                  <a16:creationId xmlns:a16="http://schemas.microsoft.com/office/drawing/2014/main" id="{00000000-0008-0000-0400-000021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16</xdr:row>
          <xdr:rowOff>28575</xdr:rowOff>
        </xdr:from>
        <xdr:to>
          <xdr:col>14</xdr:col>
          <xdr:colOff>457200</xdr:colOff>
          <xdr:row>16</xdr:row>
          <xdr:rowOff>304800</xdr:rowOff>
        </xdr:to>
        <xdr:sp macro="" textlink="">
          <xdr:nvSpPr>
            <xdr:cNvPr id="33826" name="Spinner 34" hidden="1">
              <a:extLst>
                <a:ext uri="{63B3BB69-23CF-44E3-9099-C40C66FF867C}">
                  <a14:compatExt spid="_x0000_s33826"/>
                </a:ext>
                <a:ext uri="{FF2B5EF4-FFF2-40B4-BE49-F238E27FC236}">
                  <a16:creationId xmlns:a16="http://schemas.microsoft.com/office/drawing/2014/main" id="{00000000-0008-0000-0400-000022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16</xdr:row>
          <xdr:rowOff>28575</xdr:rowOff>
        </xdr:from>
        <xdr:to>
          <xdr:col>15</xdr:col>
          <xdr:colOff>466725</xdr:colOff>
          <xdr:row>16</xdr:row>
          <xdr:rowOff>304800</xdr:rowOff>
        </xdr:to>
        <xdr:sp macro="" textlink="">
          <xdr:nvSpPr>
            <xdr:cNvPr id="33827" name="Spinner 35" hidden="1">
              <a:extLst>
                <a:ext uri="{63B3BB69-23CF-44E3-9099-C40C66FF867C}">
                  <a14:compatExt spid="_x0000_s33827"/>
                </a:ext>
                <a:ext uri="{FF2B5EF4-FFF2-40B4-BE49-F238E27FC236}">
                  <a16:creationId xmlns:a16="http://schemas.microsoft.com/office/drawing/2014/main" id="{00000000-0008-0000-0400-000023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133350</xdr:colOff>
          <xdr:row>16</xdr:row>
          <xdr:rowOff>28575</xdr:rowOff>
        </xdr:from>
        <xdr:to>
          <xdr:col>16</xdr:col>
          <xdr:colOff>457200</xdr:colOff>
          <xdr:row>16</xdr:row>
          <xdr:rowOff>304800</xdr:rowOff>
        </xdr:to>
        <xdr:sp macro="" textlink="">
          <xdr:nvSpPr>
            <xdr:cNvPr id="33828" name="Spinner 36" hidden="1">
              <a:extLst>
                <a:ext uri="{63B3BB69-23CF-44E3-9099-C40C66FF867C}">
                  <a14:compatExt spid="_x0000_s33828"/>
                </a:ext>
                <a:ext uri="{FF2B5EF4-FFF2-40B4-BE49-F238E27FC236}">
                  <a16:creationId xmlns:a16="http://schemas.microsoft.com/office/drawing/2014/main" id="{00000000-0008-0000-0400-000024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114300</xdr:colOff>
          <xdr:row>16</xdr:row>
          <xdr:rowOff>28575</xdr:rowOff>
        </xdr:from>
        <xdr:to>
          <xdr:col>17</xdr:col>
          <xdr:colOff>438150</xdr:colOff>
          <xdr:row>16</xdr:row>
          <xdr:rowOff>304800</xdr:rowOff>
        </xdr:to>
        <xdr:sp macro="" textlink="">
          <xdr:nvSpPr>
            <xdr:cNvPr id="33829" name="Spinner 37" hidden="1">
              <a:extLst>
                <a:ext uri="{63B3BB69-23CF-44E3-9099-C40C66FF867C}">
                  <a14:compatExt spid="_x0000_s33829"/>
                </a:ext>
                <a:ext uri="{FF2B5EF4-FFF2-40B4-BE49-F238E27FC236}">
                  <a16:creationId xmlns:a16="http://schemas.microsoft.com/office/drawing/2014/main" id="{00000000-0008-0000-0400-000025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16</xdr:row>
          <xdr:rowOff>28575</xdr:rowOff>
        </xdr:from>
        <xdr:to>
          <xdr:col>18</xdr:col>
          <xdr:colOff>476250</xdr:colOff>
          <xdr:row>16</xdr:row>
          <xdr:rowOff>304800</xdr:rowOff>
        </xdr:to>
        <xdr:sp macro="" textlink="">
          <xdr:nvSpPr>
            <xdr:cNvPr id="33830" name="Spinner 38" hidden="1">
              <a:extLst>
                <a:ext uri="{63B3BB69-23CF-44E3-9099-C40C66FF867C}">
                  <a14:compatExt spid="_x0000_s33830"/>
                </a:ext>
                <a:ext uri="{FF2B5EF4-FFF2-40B4-BE49-F238E27FC236}">
                  <a16:creationId xmlns:a16="http://schemas.microsoft.com/office/drawing/2014/main" id="{00000000-0008-0000-0400-000026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16</xdr:row>
          <xdr:rowOff>28575</xdr:rowOff>
        </xdr:from>
        <xdr:to>
          <xdr:col>19</xdr:col>
          <xdr:colOff>447675</xdr:colOff>
          <xdr:row>16</xdr:row>
          <xdr:rowOff>304800</xdr:rowOff>
        </xdr:to>
        <xdr:sp macro="" textlink="">
          <xdr:nvSpPr>
            <xdr:cNvPr id="33831" name="Spinner 39" hidden="1">
              <a:extLst>
                <a:ext uri="{63B3BB69-23CF-44E3-9099-C40C66FF867C}">
                  <a14:compatExt spid="_x0000_s33831"/>
                </a:ext>
                <a:ext uri="{FF2B5EF4-FFF2-40B4-BE49-F238E27FC236}">
                  <a16:creationId xmlns:a16="http://schemas.microsoft.com/office/drawing/2014/main" id="{00000000-0008-0000-0400-000027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133350</xdr:colOff>
          <xdr:row>16</xdr:row>
          <xdr:rowOff>28575</xdr:rowOff>
        </xdr:from>
        <xdr:to>
          <xdr:col>20</xdr:col>
          <xdr:colOff>457200</xdr:colOff>
          <xdr:row>16</xdr:row>
          <xdr:rowOff>304800</xdr:rowOff>
        </xdr:to>
        <xdr:sp macro="" textlink="">
          <xdr:nvSpPr>
            <xdr:cNvPr id="33832" name="Spinner 40" hidden="1">
              <a:extLst>
                <a:ext uri="{63B3BB69-23CF-44E3-9099-C40C66FF867C}">
                  <a14:compatExt spid="_x0000_s33832"/>
                </a:ext>
                <a:ext uri="{FF2B5EF4-FFF2-40B4-BE49-F238E27FC236}">
                  <a16:creationId xmlns:a16="http://schemas.microsoft.com/office/drawing/2014/main" id="{00000000-0008-0000-0400-000028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1209675</xdr:colOff>
      <xdr:row>0</xdr:row>
      <xdr:rowOff>142875</xdr:rowOff>
    </xdr:from>
    <xdr:to>
      <xdr:col>21</xdr:col>
      <xdr:colOff>114300</xdr:colOff>
      <xdr:row>14</xdr:row>
      <xdr:rowOff>314323</xdr:rowOff>
    </xdr:to>
    <xdr:graphicFrame macro="">
      <xdr:nvGraphicFramePr>
        <xdr:cNvPr id="42" name="Chart 41">
          <a:extLst>
            <a:ext uri="{FF2B5EF4-FFF2-40B4-BE49-F238E27FC236}">
              <a16:creationId xmlns:a16="http://schemas.microsoft.com/office/drawing/2014/main" id="{00000000-0008-0000-04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9</xdr:col>
          <xdr:colOff>161925</xdr:colOff>
          <xdr:row>25</xdr:row>
          <xdr:rowOff>19050</xdr:rowOff>
        </xdr:from>
        <xdr:to>
          <xdr:col>9</xdr:col>
          <xdr:colOff>552450</xdr:colOff>
          <xdr:row>25</xdr:row>
          <xdr:rowOff>295275</xdr:rowOff>
        </xdr:to>
        <xdr:sp macro="" textlink="">
          <xdr:nvSpPr>
            <xdr:cNvPr id="33833" name="Spinner 41" hidden="1">
              <a:extLst>
                <a:ext uri="{63B3BB69-23CF-44E3-9099-C40C66FF867C}">
                  <a14:compatExt spid="_x0000_s33833"/>
                </a:ext>
                <a:ext uri="{FF2B5EF4-FFF2-40B4-BE49-F238E27FC236}">
                  <a16:creationId xmlns:a16="http://schemas.microsoft.com/office/drawing/2014/main" id="{00000000-0008-0000-0400-0000298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180975</xdr:colOff>
          <xdr:row>20</xdr:row>
          <xdr:rowOff>38100</xdr:rowOff>
        </xdr:from>
        <xdr:to>
          <xdr:col>1</xdr:col>
          <xdr:colOff>495300</xdr:colOff>
          <xdr:row>20</xdr:row>
          <xdr:rowOff>314325</xdr:rowOff>
        </xdr:to>
        <xdr:sp macro="" textlink="">
          <xdr:nvSpPr>
            <xdr:cNvPr id="59393" name="Spinner 1" hidden="1">
              <a:extLst>
                <a:ext uri="{63B3BB69-23CF-44E3-9099-C40C66FF867C}">
                  <a14:compatExt spid="_x0000_s59393"/>
                </a:ext>
                <a:ext uri="{FF2B5EF4-FFF2-40B4-BE49-F238E27FC236}">
                  <a16:creationId xmlns:a16="http://schemas.microsoft.com/office/drawing/2014/main" id="{00000000-0008-0000-0500-000001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180975</xdr:colOff>
          <xdr:row>20</xdr:row>
          <xdr:rowOff>28575</xdr:rowOff>
        </xdr:from>
        <xdr:to>
          <xdr:col>2</xdr:col>
          <xdr:colOff>495300</xdr:colOff>
          <xdr:row>20</xdr:row>
          <xdr:rowOff>304800</xdr:rowOff>
        </xdr:to>
        <xdr:sp macro="" textlink="">
          <xdr:nvSpPr>
            <xdr:cNvPr id="59394" name="Spinner 2" hidden="1">
              <a:extLst>
                <a:ext uri="{63B3BB69-23CF-44E3-9099-C40C66FF867C}">
                  <a14:compatExt spid="_x0000_s59394"/>
                </a:ext>
                <a:ext uri="{FF2B5EF4-FFF2-40B4-BE49-F238E27FC236}">
                  <a16:creationId xmlns:a16="http://schemas.microsoft.com/office/drawing/2014/main" id="{00000000-0008-0000-0500-000002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20</xdr:row>
          <xdr:rowOff>28575</xdr:rowOff>
        </xdr:from>
        <xdr:to>
          <xdr:col>3</xdr:col>
          <xdr:colOff>495300</xdr:colOff>
          <xdr:row>20</xdr:row>
          <xdr:rowOff>304800</xdr:rowOff>
        </xdr:to>
        <xdr:sp macro="" textlink="">
          <xdr:nvSpPr>
            <xdr:cNvPr id="59395" name="Spinner 3" hidden="1">
              <a:extLst>
                <a:ext uri="{63B3BB69-23CF-44E3-9099-C40C66FF867C}">
                  <a14:compatExt spid="_x0000_s59395"/>
                </a:ext>
                <a:ext uri="{FF2B5EF4-FFF2-40B4-BE49-F238E27FC236}">
                  <a16:creationId xmlns:a16="http://schemas.microsoft.com/office/drawing/2014/main" id="{00000000-0008-0000-0500-000003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20</xdr:row>
          <xdr:rowOff>28575</xdr:rowOff>
        </xdr:from>
        <xdr:to>
          <xdr:col>4</xdr:col>
          <xdr:colOff>476250</xdr:colOff>
          <xdr:row>20</xdr:row>
          <xdr:rowOff>304800</xdr:rowOff>
        </xdr:to>
        <xdr:sp macro="" textlink="">
          <xdr:nvSpPr>
            <xdr:cNvPr id="59396" name="Spinner 4" hidden="1">
              <a:extLst>
                <a:ext uri="{63B3BB69-23CF-44E3-9099-C40C66FF867C}">
                  <a14:compatExt spid="_x0000_s59396"/>
                </a:ext>
                <a:ext uri="{FF2B5EF4-FFF2-40B4-BE49-F238E27FC236}">
                  <a16:creationId xmlns:a16="http://schemas.microsoft.com/office/drawing/2014/main" id="{00000000-0008-0000-0500-000004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161925</xdr:colOff>
          <xdr:row>20</xdr:row>
          <xdr:rowOff>19050</xdr:rowOff>
        </xdr:from>
        <xdr:to>
          <xdr:col>5</xdr:col>
          <xdr:colOff>476250</xdr:colOff>
          <xdr:row>20</xdr:row>
          <xdr:rowOff>295275</xdr:rowOff>
        </xdr:to>
        <xdr:sp macro="" textlink="">
          <xdr:nvSpPr>
            <xdr:cNvPr id="59397" name="Spinner 5" hidden="1">
              <a:extLst>
                <a:ext uri="{63B3BB69-23CF-44E3-9099-C40C66FF867C}">
                  <a14:compatExt spid="_x0000_s59397"/>
                </a:ext>
                <a:ext uri="{FF2B5EF4-FFF2-40B4-BE49-F238E27FC236}">
                  <a16:creationId xmlns:a16="http://schemas.microsoft.com/office/drawing/2014/main" id="{00000000-0008-0000-0500-000005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20</xdr:row>
          <xdr:rowOff>19050</xdr:rowOff>
        </xdr:from>
        <xdr:to>
          <xdr:col>6</xdr:col>
          <xdr:colOff>485775</xdr:colOff>
          <xdr:row>20</xdr:row>
          <xdr:rowOff>295275</xdr:rowOff>
        </xdr:to>
        <xdr:sp macro="" textlink="">
          <xdr:nvSpPr>
            <xdr:cNvPr id="59398" name="Spinner 6" hidden="1">
              <a:extLst>
                <a:ext uri="{63B3BB69-23CF-44E3-9099-C40C66FF867C}">
                  <a14:compatExt spid="_x0000_s59398"/>
                </a:ext>
                <a:ext uri="{FF2B5EF4-FFF2-40B4-BE49-F238E27FC236}">
                  <a16:creationId xmlns:a16="http://schemas.microsoft.com/office/drawing/2014/main" id="{00000000-0008-0000-0500-000006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209550</xdr:colOff>
          <xdr:row>20</xdr:row>
          <xdr:rowOff>19050</xdr:rowOff>
        </xdr:from>
        <xdr:to>
          <xdr:col>7</xdr:col>
          <xdr:colOff>523875</xdr:colOff>
          <xdr:row>20</xdr:row>
          <xdr:rowOff>295275</xdr:rowOff>
        </xdr:to>
        <xdr:sp macro="" textlink="">
          <xdr:nvSpPr>
            <xdr:cNvPr id="59399" name="Spinner 7" hidden="1">
              <a:extLst>
                <a:ext uri="{63B3BB69-23CF-44E3-9099-C40C66FF867C}">
                  <a14:compatExt spid="_x0000_s59399"/>
                </a:ext>
                <a:ext uri="{FF2B5EF4-FFF2-40B4-BE49-F238E27FC236}">
                  <a16:creationId xmlns:a16="http://schemas.microsoft.com/office/drawing/2014/main" id="{00000000-0008-0000-0500-000007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20</xdr:row>
          <xdr:rowOff>19050</xdr:rowOff>
        </xdr:from>
        <xdr:to>
          <xdr:col>8</xdr:col>
          <xdr:colOff>457200</xdr:colOff>
          <xdr:row>20</xdr:row>
          <xdr:rowOff>295275</xdr:rowOff>
        </xdr:to>
        <xdr:sp macro="" textlink="">
          <xdr:nvSpPr>
            <xdr:cNvPr id="59400" name="Spinner 8" hidden="1">
              <a:extLst>
                <a:ext uri="{63B3BB69-23CF-44E3-9099-C40C66FF867C}">
                  <a14:compatExt spid="_x0000_s59400"/>
                </a:ext>
                <a:ext uri="{FF2B5EF4-FFF2-40B4-BE49-F238E27FC236}">
                  <a16:creationId xmlns:a16="http://schemas.microsoft.com/office/drawing/2014/main" id="{00000000-0008-0000-0500-000008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20</xdr:row>
          <xdr:rowOff>19050</xdr:rowOff>
        </xdr:from>
        <xdr:to>
          <xdr:col>9</xdr:col>
          <xdr:colOff>457200</xdr:colOff>
          <xdr:row>20</xdr:row>
          <xdr:rowOff>295275</xdr:rowOff>
        </xdr:to>
        <xdr:sp macro="" textlink="">
          <xdr:nvSpPr>
            <xdr:cNvPr id="59401" name="Spinner 9" hidden="1">
              <a:extLst>
                <a:ext uri="{63B3BB69-23CF-44E3-9099-C40C66FF867C}">
                  <a14:compatExt spid="_x0000_s59401"/>
                </a:ext>
                <a:ext uri="{FF2B5EF4-FFF2-40B4-BE49-F238E27FC236}">
                  <a16:creationId xmlns:a16="http://schemas.microsoft.com/office/drawing/2014/main" id="{00000000-0008-0000-0500-000009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20</xdr:row>
          <xdr:rowOff>19050</xdr:rowOff>
        </xdr:from>
        <xdr:to>
          <xdr:col>10</xdr:col>
          <xdr:colOff>457200</xdr:colOff>
          <xdr:row>20</xdr:row>
          <xdr:rowOff>295275</xdr:rowOff>
        </xdr:to>
        <xdr:sp macro="" textlink="">
          <xdr:nvSpPr>
            <xdr:cNvPr id="59402" name="Spinner 10" hidden="1">
              <a:extLst>
                <a:ext uri="{63B3BB69-23CF-44E3-9099-C40C66FF867C}">
                  <a14:compatExt spid="_x0000_s59402"/>
                </a:ext>
                <a:ext uri="{FF2B5EF4-FFF2-40B4-BE49-F238E27FC236}">
                  <a16:creationId xmlns:a16="http://schemas.microsoft.com/office/drawing/2014/main" id="{00000000-0008-0000-0500-00000A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20</xdr:row>
          <xdr:rowOff>28575</xdr:rowOff>
        </xdr:from>
        <xdr:to>
          <xdr:col>11</xdr:col>
          <xdr:colOff>457200</xdr:colOff>
          <xdr:row>20</xdr:row>
          <xdr:rowOff>304800</xdr:rowOff>
        </xdr:to>
        <xdr:sp macro="" textlink="">
          <xdr:nvSpPr>
            <xdr:cNvPr id="59403" name="Spinner 11" hidden="1">
              <a:extLst>
                <a:ext uri="{63B3BB69-23CF-44E3-9099-C40C66FF867C}">
                  <a14:compatExt spid="_x0000_s59403"/>
                </a:ext>
                <a:ext uri="{FF2B5EF4-FFF2-40B4-BE49-F238E27FC236}">
                  <a16:creationId xmlns:a16="http://schemas.microsoft.com/office/drawing/2014/main" id="{00000000-0008-0000-0500-00000B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20</xdr:row>
          <xdr:rowOff>19050</xdr:rowOff>
        </xdr:from>
        <xdr:to>
          <xdr:col>12</xdr:col>
          <xdr:colOff>466725</xdr:colOff>
          <xdr:row>20</xdr:row>
          <xdr:rowOff>295275</xdr:rowOff>
        </xdr:to>
        <xdr:sp macro="" textlink="">
          <xdr:nvSpPr>
            <xdr:cNvPr id="59404" name="Spinner 12" hidden="1">
              <a:extLst>
                <a:ext uri="{63B3BB69-23CF-44E3-9099-C40C66FF867C}">
                  <a14:compatExt spid="_x0000_s59404"/>
                </a:ext>
                <a:ext uri="{FF2B5EF4-FFF2-40B4-BE49-F238E27FC236}">
                  <a16:creationId xmlns:a16="http://schemas.microsoft.com/office/drawing/2014/main" id="{00000000-0008-0000-0500-00000C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20</xdr:row>
          <xdr:rowOff>19050</xdr:rowOff>
        </xdr:from>
        <xdr:to>
          <xdr:col>13</xdr:col>
          <xdr:colOff>447675</xdr:colOff>
          <xdr:row>20</xdr:row>
          <xdr:rowOff>295275</xdr:rowOff>
        </xdr:to>
        <xdr:sp macro="" textlink="">
          <xdr:nvSpPr>
            <xdr:cNvPr id="59405" name="Spinner 13" hidden="1">
              <a:extLst>
                <a:ext uri="{63B3BB69-23CF-44E3-9099-C40C66FF867C}">
                  <a14:compatExt spid="_x0000_s59405"/>
                </a:ext>
                <a:ext uri="{FF2B5EF4-FFF2-40B4-BE49-F238E27FC236}">
                  <a16:creationId xmlns:a16="http://schemas.microsoft.com/office/drawing/2014/main" id="{00000000-0008-0000-0500-00000D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20</xdr:row>
          <xdr:rowOff>19050</xdr:rowOff>
        </xdr:from>
        <xdr:to>
          <xdr:col>14</xdr:col>
          <xdr:colOff>466725</xdr:colOff>
          <xdr:row>20</xdr:row>
          <xdr:rowOff>295275</xdr:rowOff>
        </xdr:to>
        <xdr:sp macro="" textlink="">
          <xdr:nvSpPr>
            <xdr:cNvPr id="59406" name="Spinner 14" hidden="1">
              <a:extLst>
                <a:ext uri="{63B3BB69-23CF-44E3-9099-C40C66FF867C}">
                  <a14:compatExt spid="_x0000_s59406"/>
                </a:ext>
                <a:ext uri="{FF2B5EF4-FFF2-40B4-BE49-F238E27FC236}">
                  <a16:creationId xmlns:a16="http://schemas.microsoft.com/office/drawing/2014/main" id="{00000000-0008-0000-0500-00000E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20</xdr:row>
          <xdr:rowOff>19050</xdr:rowOff>
        </xdr:from>
        <xdr:to>
          <xdr:col>15</xdr:col>
          <xdr:colOff>476250</xdr:colOff>
          <xdr:row>20</xdr:row>
          <xdr:rowOff>295275</xdr:rowOff>
        </xdr:to>
        <xdr:sp macro="" textlink="">
          <xdr:nvSpPr>
            <xdr:cNvPr id="59407" name="Spinner 15" hidden="1">
              <a:extLst>
                <a:ext uri="{63B3BB69-23CF-44E3-9099-C40C66FF867C}">
                  <a14:compatExt spid="_x0000_s59407"/>
                </a:ext>
                <a:ext uri="{FF2B5EF4-FFF2-40B4-BE49-F238E27FC236}">
                  <a16:creationId xmlns:a16="http://schemas.microsoft.com/office/drawing/2014/main" id="{00000000-0008-0000-0500-00000F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20</xdr:row>
          <xdr:rowOff>19050</xdr:rowOff>
        </xdr:from>
        <xdr:to>
          <xdr:col>16</xdr:col>
          <xdr:colOff>476250</xdr:colOff>
          <xdr:row>20</xdr:row>
          <xdr:rowOff>295275</xdr:rowOff>
        </xdr:to>
        <xdr:sp macro="" textlink="">
          <xdr:nvSpPr>
            <xdr:cNvPr id="59408" name="Spinner 16" hidden="1">
              <a:extLst>
                <a:ext uri="{63B3BB69-23CF-44E3-9099-C40C66FF867C}">
                  <a14:compatExt spid="_x0000_s59408"/>
                </a:ext>
                <a:ext uri="{FF2B5EF4-FFF2-40B4-BE49-F238E27FC236}">
                  <a16:creationId xmlns:a16="http://schemas.microsoft.com/office/drawing/2014/main" id="{00000000-0008-0000-0500-000010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142875</xdr:colOff>
          <xdr:row>20</xdr:row>
          <xdr:rowOff>19050</xdr:rowOff>
        </xdr:from>
        <xdr:to>
          <xdr:col>17</xdr:col>
          <xdr:colOff>457200</xdr:colOff>
          <xdr:row>20</xdr:row>
          <xdr:rowOff>295275</xdr:rowOff>
        </xdr:to>
        <xdr:sp macro="" textlink="">
          <xdr:nvSpPr>
            <xdr:cNvPr id="59409" name="Spinner 17" hidden="1">
              <a:extLst>
                <a:ext uri="{63B3BB69-23CF-44E3-9099-C40C66FF867C}">
                  <a14:compatExt spid="_x0000_s59409"/>
                </a:ext>
                <a:ext uri="{FF2B5EF4-FFF2-40B4-BE49-F238E27FC236}">
                  <a16:creationId xmlns:a16="http://schemas.microsoft.com/office/drawing/2014/main" id="{00000000-0008-0000-0500-000011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20</xdr:row>
          <xdr:rowOff>19050</xdr:rowOff>
        </xdr:from>
        <xdr:to>
          <xdr:col>18</xdr:col>
          <xdr:colOff>476250</xdr:colOff>
          <xdr:row>20</xdr:row>
          <xdr:rowOff>295275</xdr:rowOff>
        </xdr:to>
        <xdr:sp macro="" textlink="">
          <xdr:nvSpPr>
            <xdr:cNvPr id="59410" name="Spinner 18" hidden="1">
              <a:extLst>
                <a:ext uri="{63B3BB69-23CF-44E3-9099-C40C66FF867C}">
                  <a14:compatExt spid="_x0000_s59410"/>
                </a:ext>
                <a:ext uri="{FF2B5EF4-FFF2-40B4-BE49-F238E27FC236}">
                  <a16:creationId xmlns:a16="http://schemas.microsoft.com/office/drawing/2014/main" id="{00000000-0008-0000-0500-000012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20</xdr:row>
          <xdr:rowOff>19050</xdr:rowOff>
        </xdr:from>
        <xdr:to>
          <xdr:col>19</xdr:col>
          <xdr:colOff>466725</xdr:colOff>
          <xdr:row>20</xdr:row>
          <xdr:rowOff>295275</xdr:rowOff>
        </xdr:to>
        <xdr:sp macro="" textlink="">
          <xdr:nvSpPr>
            <xdr:cNvPr id="59411" name="Spinner 19" hidden="1">
              <a:extLst>
                <a:ext uri="{63B3BB69-23CF-44E3-9099-C40C66FF867C}">
                  <a14:compatExt spid="_x0000_s59411"/>
                </a:ext>
                <a:ext uri="{FF2B5EF4-FFF2-40B4-BE49-F238E27FC236}">
                  <a16:creationId xmlns:a16="http://schemas.microsoft.com/office/drawing/2014/main" id="{00000000-0008-0000-0500-000013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20</xdr:row>
          <xdr:rowOff>19050</xdr:rowOff>
        </xdr:from>
        <xdr:to>
          <xdr:col>20</xdr:col>
          <xdr:colOff>438150</xdr:colOff>
          <xdr:row>20</xdr:row>
          <xdr:rowOff>295275</xdr:rowOff>
        </xdr:to>
        <xdr:sp macro="" textlink="">
          <xdr:nvSpPr>
            <xdr:cNvPr id="59412" name="Spinner 20" hidden="1">
              <a:extLst>
                <a:ext uri="{63B3BB69-23CF-44E3-9099-C40C66FF867C}">
                  <a14:compatExt spid="_x0000_s59412"/>
                </a:ext>
                <a:ext uri="{FF2B5EF4-FFF2-40B4-BE49-F238E27FC236}">
                  <a16:creationId xmlns:a16="http://schemas.microsoft.com/office/drawing/2014/main" id="{00000000-0008-0000-0500-000014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142875</xdr:colOff>
          <xdr:row>16</xdr:row>
          <xdr:rowOff>28575</xdr:rowOff>
        </xdr:from>
        <xdr:to>
          <xdr:col>1</xdr:col>
          <xdr:colOff>466725</xdr:colOff>
          <xdr:row>16</xdr:row>
          <xdr:rowOff>304800</xdr:rowOff>
        </xdr:to>
        <xdr:sp macro="" textlink="">
          <xdr:nvSpPr>
            <xdr:cNvPr id="59413" name="Spinner 21" hidden="1">
              <a:extLst>
                <a:ext uri="{63B3BB69-23CF-44E3-9099-C40C66FF867C}">
                  <a14:compatExt spid="_x0000_s59413"/>
                </a:ext>
                <a:ext uri="{FF2B5EF4-FFF2-40B4-BE49-F238E27FC236}">
                  <a16:creationId xmlns:a16="http://schemas.microsoft.com/office/drawing/2014/main" id="{00000000-0008-0000-0500-000015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133350</xdr:colOff>
          <xdr:row>16</xdr:row>
          <xdr:rowOff>28575</xdr:rowOff>
        </xdr:from>
        <xdr:to>
          <xdr:col>2</xdr:col>
          <xdr:colOff>457200</xdr:colOff>
          <xdr:row>16</xdr:row>
          <xdr:rowOff>304800</xdr:rowOff>
        </xdr:to>
        <xdr:sp macro="" textlink="">
          <xdr:nvSpPr>
            <xdr:cNvPr id="59414" name="Spinner 22" hidden="1">
              <a:extLst>
                <a:ext uri="{63B3BB69-23CF-44E3-9099-C40C66FF867C}">
                  <a14:compatExt spid="_x0000_s59414"/>
                </a:ext>
                <a:ext uri="{FF2B5EF4-FFF2-40B4-BE49-F238E27FC236}">
                  <a16:creationId xmlns:a16="http://schemas.microsoft.com/office/drawing/2014/main" id="{00000000-0008-0000-0500-000016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16</xdr:row>
          <xdr:rowOff>28575</xdr:rowOff>
        </xdr:from>
        <xdr:to>
          <xdr:col>3</xdr:col>
          <xdr:colOff>466725</xdr:colOff>
          <xdr:row>16</xdr:row>
          <xdr:rowOff>304800</xdr:rowOff>
        </xdr:to>
        <xdr:sp macro="" textlink="">
          <xdr:nvSpPr>
            <xdr:cNvPr id="59415" name="Spinner 23" hidden="1">
              <a:extLst>
                <a:ext uri="{63B3BB69-23CF-44E3-9099-C40C66FF867C}">
                  <a14:compatExt spid="_x0000_s59415"/>
                </a:ext>
                <a:ext uri="{FF2B5EF4-FFF2-40B4-BE49-F238E27FC236}">
                  <a16:creationId xmlns:a16="http://schemas.microsoft.com/office/drawing/2014/main" id="{00000000-0008-0000-0500-000017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114300</xdr:colOff>
          <xdr:row>16</xdr:row>
          <xdr:rowOff>28575</xdr:rowOff>
        </xdr:from>
        <xdr:to>
          <xdr:col>4</xdr:col>
          <xdr:colOff>438150</xdr:colOff>
          <xdr:row>16</xdr:row>
          <xdr:rowOff>304800</xdr:rowOff>
        </xdr:to>
        <xdr:sp macro="" textlink="">
          <xdr:nvSpPr>
            <xdr:cNvPr id="59416" name="Spinner 24" hidden="1">
              <a:extLst>
                <a:ext uri="{63B3BB69-23CF-44E3-9099-C40C66FF867C}">
                  <a14:compatExt spid="_x0000_s59416"/>
                </a:ext>
                <a:ext uri="{FF2B5EF4-FFF2-40B4-BE49-F238E27FC236}">
                  <a16:creationId xmlns:a16="http://schemas.microsoft.com/office/drawing/2014/main" id="{00000000-0008-0000-0500-000018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123825</xdr:colOff>
          <xdr:row>16</xdr:row>
          <xdr:rowOff>28575</xdr:rowOff>
        </xdr:from>
        <xdr:to>
          <xdr:col>5</xdr:col>
          <xdr:colOff>447675</xdr:colOff>
          <xdr:row>16</xdr:row>
          <xdr:rowOff>304800</xdr:rowOff>
        </xdr:to>
        <xdr:sp macro="" textlink="">
          <xdr:nvSpPr>
            <xdr:cNvPr id="59417" name="Spinner 25" hidden="1">
              <a:extLst>
                <a:ext uri="{63B3BB69-23CF-44E3-9099-C40C66FF867C}">
                  <a14:compatExt spid="_x0000_s59417"/>
                </a:ext>
                <a:ext uri="{FF2B5EF4-FFF2-40B4-BE49-F238E27FC236}">
                  <a16:creationId xmlns:a16="http://schemas.microsoft.com/office/drawing/2014/main" id="{00000000-0008-0000-0500-000019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16</xdr:row>
          <xdr:rowOff>28575</xdr:rowOff>
        </xdr:from>
        <xdr:to>
          <xdr:col>6</xdr:col>
          <xdr:colOff>466725</xdr:colOff>
          <xdr:row>16</xdr:row>
          <xdr:rowOff>304800</xdr:rowOff>
        </xdr:to>
        <xdr:sp macro="" textlink="">
          <xdr:nvSpPr>
            <xdr:cNvPr id="59418" name="Spinner 26" hidden="1">
              <a:extLst>
                <a:ext uri="{63B3BB69-23CF-44E3-9099-C40C66FF867C}">
                  <a14:compatExt spid="_x0000_s59418"/>
                </a:ext>
                <a:ext uri="{FF2B5EF4-FFF2-40B4-BE49-F238E27FC236}">
                  <a16:creationId xmlns:a16="http://schemas.microsoft.com/office/drawing/2014/main" id="{00000000-0008-0000-0500-00001A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16</xdr:row>
          <xdr:rowOff>28575</xdr:rowOff>
        </xdr:from>
        <xdr:to>
          <xdr:col>7</xdr:col>
          <xdr:colOff>457200</xdr:colOff>
          <xdr:row>16</xdr:row>
          <xdr:rowOff>304800</xdr:rowOff>
        </xdr:to>
        <xdr:sp macro="" textlink="">
          <xdr:nvSpPr>
            <xdr:cNvPr id="59419" name="Spinner 27" hidden="1">
              <a:extLst>
                <a:ext uri="{63B3BB69-23CF-44E3-9099-C40C66FF867C}">
                  <a14:compatExt spid="_x0000_s59419"/>
                </a:ext>
                <a:ext uri="{FF2B5EF4-FFF2-40B4-BE49-F238E27FC236}">
                  <a16:creationId xmlns:a16="http://schemas.microsoft.com/office/drawing/2014/main" id="{00000000-0008-0000-0500-00001B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16</xdr:row>
          <xdr:rowOff>28575</xdr:rowOff>
        </xdr:from>
        <xdr:to>
          <xdr:col>8</xdr:col>
          <xdr:colOff>457200</xdr:colOff>
          <xdr:row>16</xdr:row>
          <xdr:rowOff>304800</xdr:rowOff>
        </xdr:to>
        <xdr:sp macro="" textlink="">
          <xdr:nvSpPr>
            <xdr:cNvPr id="59420" name="Spinner 28" hidden="1">
              <a:extLst>
                <a:ext uri="{63B3BB69-23CF-44E3-9099-C40C66FF867C}">
                  <a14:compatExt spid="_x0000_s59420"/>
                </a:ext>
                <a:ext uri="{FF2B5EF4-FFF2-40B4-BE49-F238E27FC236}">
                  <a16:creationId xmlns:a16="http://schemas.microsoft.com/office/drawing/2014/main" id="{00000000-0008-0000-0500-00001C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16</xdr:row>
          <xdr:rowOff>28575</xdr:rowOff>
        </xdr:from>
        <xdr:to>
          <xdr:col>9</xdr:col>
          <xdr:colOff>457200</xdr:colOff>
          <xdr:row>16</xdr:row>
          <xdr:rowOff>304800</xdr:rowOff>
        </xdr:to>
        <xdr:sp macro="" textlink="">
          <xdr:nvSpPr>
            <xdr:cNvPr id="59421" name="Spinner 29" hidden="1">
              <a:extLst>
                <a:ext uri="{63B3BB69-23CF-44E3-9099-C40C66FF867C}">
                  <a14:compatExt spid="_x0000_s59421"/>
                </a:ext>
                <a:ext uri="{FF2B5EF4-FFF2-40B4-BE49-F238E27FC236}">
                  <a16:creationId xmlns:a16="http://schemas.microsoft.com/office/drawing/2014/main" id="{00000000-0008-0000-0500-00001D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123825</xdr:colOff>
          <xdr:row>16</xdr:row>
          <xdr:rowOff>28575</xdr:rowOff>
        </xdr:from>
        <xdr:to>
          <xdr:col>10</xdr:col>
          <xdr:colOff>447675</xdr:colOff>
          <xdr:row>16</xdr:row>
          <xdr:rowOff>304800</xdr:rowOff>
        </xdr:to>
        <xdr:sp macro="" textlink="">
          <xdr:nvSpPr>
            <xdr:cNvPr id="59422" name="Spinner 30" hidden="1">
              <a:extLst>
                <a:ext uri="{63B3BB69-23CF-44E3-9099-C40C66FF867C}">
                  <a14:compatExt spid="_x0000_s59422"/>
                </a:ext>
                <a:ext uri="{FF2B5EF4-FFF2-40B4-BE49-F238E27FC236}">
                  <a16:creationId xmlns:a16="http://schemas.microsoft.com/office/drawing/2014/main" id="{00000000-0008-0000-0500-00001E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16</xdr:row>
          <xdr:rowOff>28575</xdr:rowOff>
        </xdr:from>
        <xdr:to>
          <xdr:col>11</xdr:col>
          <xdr:colOff>457200</xdr:colOff>
          <xdr:row>16</xdr:row>
          <xdr:rowOff>304800</xdr:rowOff>
        </xdr:to>
        <xdr:sp macro="" textlink="">
          <xdr:nvSpPr>
            <xdr:cNvPr id="59423" name="Spinner 31" hidden="1">
              <a:extLst>
                <a:ext uri="{63B3BB69-23CF-44E3-9099-C40C66FF867C}">
                  <a14:compatExt spid="_x0000_s59423"/>
                </a:ext>
                <a:ext uri="{FF2B5EF4-FFF2-40B4-BE49-F238E27FC236}">
                  <a16:creationId xmlns:a16="http://schemas.microsoft.com/office/drawing/2014/main" id="{00000000-0008-0000-0500-00001F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16</xdr:row>
          <xdr:rowOff>28575</xdr:rowOff>
        </xdr:from>
        <xdr:to>
          <xdr:col>12</xdr:col>
          <xdr:colOff>476250</xdr:colOff>
          <xdr:row>16</xdr:row>
          <xdr:rowOff>304800</xdr:rowOff>
        </xdr:to>
        <xdr:sp macro="" textlink="">
          <xdr:nvSpPr>
            <xdr:cNvPr id="59424" name="Spinner 32" hidden="1">
              <a:extLst>
                <a:ext uri="{63B3BB69-23CF-44E3-9099-C40C66FF867C}">
                  <a14:compatExt spid="_x0000_s59424"/>
                </a:ext>
                <a:ext uri="{FF2B5EF4-FFF2-40B4-BE49-F238E27FC236}">
                  <a16:creationId xmlns:a16="http://schemas.microsoft.com/office/drawing/2014/main" id="{00000000-0008-0000-0500-000020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16</xdr:row>
          <xdr:rowOff>28575</xdr:rowOff>
        </xdr:from>
        <xdr:to>
          <xdr:col>13</xdr:col>
          <xdr:colOff>457200</xdr:colOff>
          <xdr:row>16</xdr:row>
          <xdr:rowOff>304800</xdr:rowOff>
        </xdr:to>
        <xdr:sp macro="" textlink="">
          <xdr:nvSpPr>
            <xdr:cNvPr id="59425" name="Spinner 33" hidden="1">
              <a:extLst>
                <a:ext uri="{63B3BB69-23CF-44E3-9099-C40C66FF867C}">
                  <a14:compatExt spid="_x0000_s59425"/>
                </a:ext>
                <a:ext uri="{FF2B5EF4-FFF2-40B4-BE49-F238E27FC236}">
                  <a16:creationId xmlns:a16="http://schemas.microsoft.com/office/drawing/2014/main" id="{00000000-0008-0000-0500-000021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16</xdr:row>
          <xdr:rowOff>28575</xdr:rowOff>
        </xdr:from>
        <xdr:to>
          <xdr:col>14</xdr:col>
          <xdr:colOff>457200</xdr:colOff>
          <xdr:row>16</xdr:row>
          <xdr:rowOff>304800</xdr:rowOff>
        </xdr:to>
        <xdr:sp macro="" textlink="">
          <xdr:nvSpPr>
            <xdr:cNvPr id="59426" name="Spinner 34" hidden="1">
              <a:extLst>
                <a:ext uri="{63B3BB69-23CF-44E3-9099-C40C66FF867C}">
                  <a14:compatExt spid="_x0000_s59426"/>
                </a:ext>
                <a:ext uri="{FF2B5EF4-FFF2-40B4-BE49-F238E27FC236}">
                  <a16:creationId xmlns:a16="http://schemas.microsoft.com/office/drawing/2014/main" id="{00000000-0008-0000-0500-000022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16</xdr:row>
          <xdr:rowOff>28575</xdr:rowOff>
        </xdr:from>
        <xdr:to>
          <xdr:col>15</xdr:col>
          <xdr:colOff>466725</xdr:colOff>
          <xdr:row>16</xdr:row>
          <xdr:rowOff>304800</xdr:rowOff>
        </xdr:to>
        <xdr:sp macro="" textlink="">
          <xdr:nvSpPr>
            <xdr:cNvPr id="59427" name="Spinner 35" hidden="1">
              <a:extLst>
                <a:ext uri="{63B3BB69-23CF-44E3-9099-C40C66FF867C}">
                  <a14:compatExt spid="_x0000_s59427"/>
                </a:ext>
                <a:ext uri="{FF2B5EF4-FFF2-40B4-BE49-F238E27FC236}">
                  <a16:creationId xmlns:a16="http://schemas.microsoft.com/office/drawing/2014/main" id="{00000000-0008-0000-0500-000023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133350</xdr:colOff>
          <xdr:row>16</xdr:row>
          <xdr:rowOff>28575</xdr:rowOff>
        </xdr:from>
        <xdr:to>
          <xdr:col>16</xdr:col>
          <xdr:colOff>457200</xdr:colOff>
          <xdr:row>16</xdr:row>
          <xdr:rowOff>304800</xdr:rowOff>
        </xdr:to>
        <xdr:sp macro="" textlink="">
          <xdr:nvSpPr>
            <xdr:cNvPr id="59428" name="Spinner 36" hidden="1">
              <a:extLst>
                <a:ext uri="{63B3BB69-23CF-44E3-9099-C40C66FF867C}">
                  <a14:compatExt spid="_x0000_s59428"/>
                </a:ext>
                <a:ext uri="{FF2B5EF4-FFF2-40B4-BE49-F238E27FC236}">
                  <a16:creationId xmlns:a16="http://schemas.microsoft.com/office/drawing/2014/main" id="{00000000-0008-0000-0500-000024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114300</xdr:colOff>
          <xdr:row>16</xdr:row>
          <xdr:rowOff>28575</xdr:rowOff>
        </xdr:from>
        <xdr:to>
          <xdr:col>17</xdr:col>
          <xdr:colOff>438150</xdr:colOff>
          <xdr:row>16</xdr:row>
          <xdr:rowOff>304800</xdr:rowOff>
        </xdr:to>
        <xdr:sp macro="" textlink="">
          <xdr:nvSpPr>
            <xdr:cNvPr id="59429" name="Spinner 37" hidden="1">
              <a:extLst>
                <a:ext uri="{63B3BB69-23CF-44E3-9099-C40C66FF867C}">
                  <a14:compatExt spid="_x0000_s59429"/>
                </a:ext>
                <a:ext uri="{FF2B5EF4-FFF2-40B4-BE49-F238E27FC236}">
                  <a16:creationId xmlns:a16="http://schemas.microsoft.com/office/drawing/2014/main" id="{00000000-0008-0000-0500-000025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16</xdr:row>
          <xdr:rowOff>28575</xdr:rowOff>
        </xdr:from>
        <xdr:to>
          <xdr:col>18</xdr:col>
          <xdr:colOff>476250</xdr:colOff>
          <xdr:row>16</xdr:row>
          <xdr:rowOff>304800</xdr:rowOff>
        </xdr:to>
        <xdr:sp macro="" textlink="">
          <xdr:nvSpPr>
            <xdr:cNvPr id="59430" name="Spinner 38" hidden="1">
              <a:extLst>
                <a:ext uri="{63B3BB69-23CF-44E3-9099-C40C66FF867C}">
                  <a14:compatExt spid="_x0000_s59430"/>
                </a:ext>
                <a:ext uri="{FF2B5EF4-FFF2-40B4-BE49-F238E27FC236}">
                  <a16:creationId xmlns:a16="http://schemas.microsoft.com/office/drawing/2014/main" id="{00000000-0008-0000-0500-000026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16</xdr:row>
          <xdr:rowOff>28575</xdr:rowOff>
        </xdr:from>
        <xdr:to>
          <xdr:col>19</xdr:col>
          <xdr:colOff>447675</xdr:colOff>
          <xdr:row>16</xdr:row>
          <xdr:rowOff>304800</xdr:rowOff>
        </xdr:to>
        <xdr:sp macro="" textlink="">
          <xdr:nvSpPr>
            <xdr:cNvPr id="59431" name="Spinner 39" hidden="1">
              <a:extLst>
                <a:ext uri="{63B3BB69-23CF-44E3-9099-C40C66FF867C}">
                  <a14:compatExt spid="_x0000_s59431"/>
                </a:ext>
                <a:ext uri="{FF2B5EF4-FFF2-40B4-BE49-F238E27FC236}">
                  <a16:creationId xmlns:a16="http://schemas.microsoft.com/office/drawing/2014/main" id="{00000000-0008-0000-0500-000027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133350</xdr:colOff>
          <xdr:row>16</xdr:row>
          <xdr:rowOff>28575</xdr:rowOff>
        </xdr:from>
        <xdr:to>
          <xdr:col>20</xdr:col>
          <xdr:colOff>457200</xdr:colOff>
          <xdr:row>16</xdr:row>
          <xdr:rowOff>304800</xdr:rowOff>
        </xdr:to>
        <xdr:sp macro="" textlink="">
          <xdr:nvSpPr>
            <xdr:cNvPr id="59432" name="Spinner 40" hidden="1">
              <a:extLst>
                <a:ext uri="{63B3BB69-23CF-44E3-9099-C40C66FF867C}">
                  <a14:compatExt spid="_x0000_s59432"/>
                </a:ext>
                <a:ext uri="{FF2B5EF4-FFF2-40B4-BE49-F238E27FC236}">
                  <a16:creationId xmlns:a16="http://schemas.microsoft.com/office/drawing/2014/main" id="{00000000-0008-0000-0500-000028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1209675</xdr:colOff>
      <xdr:row>0</xdr:row>
      <xdr:rowOff>142875</xdr:rowOff>
    </xdr:from>
    <xdr:to>
      <xdr:col>21</xdr:col>
      <xdr:colOff>114300</xdr:colOff>
      <xdr:row>14</xdr:row>
      <xdr:rowOff>314323</xdr:rowOff>
    </xdr:to>
    <xdr:graphicFrame macro="">
      <xdr:nvGraphicFramePr>
        <xdr:cNvPr id="42" name="Chart 41">
          <a:extLst>
            <a:ext uri="{FF2B5EF4-FFF2-40B4-BE49-F238E27FC236}">
              <a16:creationId xmlns:a16="http://schemas.microsoft.com/office/drawing/2014/main" id="{00000000-0008-0000-05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9</xdr:col>
          <xdr:colOff>161925</xdr:colOff>
          <xdr:row>25</xdr:row>
          <xdr:rowOff>19050</xdr:rowOff>
        </xdr:from>
        <xdr:to>
          <xdr:col>9</xdr:col>
          <xdr:colOff>552450</xdr:colOff>
          <xdr:row>25</xdr:row>
          <xdr:rowOff>295275</xdr:rowOff>
        </xdr:to>
        <xdr:sp macro="" textlink="">
          <xdr:nvSpPr>
            <xdr:cNvPr id="59433" name="Spinner 41" hidden="1">
              <a:extLst>
                <a:ext uri="{63B3BB69-23CF-44E3-9099-C40C66FF867C}">
                  <a14:compatExt spid="_x0000_s59433"/>
                </a:ext>
                <a:ext uri="{FF2B5EF4-FFF2-40B4-BE49-F238E27FC236}">
                  <a16:creationId xmlns:a16="http://schemas.microsoft.com/office/drawing/2014/main" id="{00000000-0008-0000-0500-000029E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180975</xdr:colOff>
          <xdr:row>20</xdr:row>
          <xdr:rowOff>38100</xdr:rowOff>
        </xdr:from>
        <xdr:to>
          <xdr:col>1</xdr:col>
          <xdr:colOff>495300</xdr:colOff>
          <xdr:row>20</xdr:row>
          <xdr:rowOff>314325</xdr:rowOff>
        </xdr:to>
        <xdr:sp macro="" textlink="">
          <xdr:nvSpPr>
            <xdr:cNvPr id="46081" name="Spinner 1" hidden="1">
              <a:extLst>
                <a:ext uri="{63B3BB69-23CF-44E3-9099-C40C66FF867C}">
                  <a14:compatExt spid="_x0000_s46081"/>
                </a:ext>
                <a:ext uri="{FF2B5EF4-FFF2-40B4-BE49-F238E27FC236}">
                  <a16:creationId xmlns:a16="http://schemas.microsoft.com/office/drawing/2014/main" id="{00000000-0008-0000-0600-000001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180975</xdr:colOff>
          <xdr:row>20</xdr:row>
          <xdr:rowOff>28575</xdr:rowOff>
        </xdr:from>
        <xdr:to>
          <xdr:col>2</xdr:col>
          <xdr:colOff>495300</xdr:colOff>
          <xdr:row>20</xdr:row>
          <xdr:rowOff>304800</xdr:rowOff>
        </xdr:to>
        <xdr:sp macro="" textlink="">
          <xdr:nvSpPr>
            <xdr:cNvPr id="46082" name="Spinner 2" hidden="1">
              <a:extLst>
                <a:ext uri="{63B3BB69-23CF-44E3-9099-C40C66FF867C}">
                  <a14:compatExt spid="_x0000_s46082"/>
                </a:ext>
                <a:ext uri="{FF2B5EF4-FFF2-40B4-BE49-F238E27FC236}">
                  <a16:creationId xmlns:a16="http://schemas.microsoft.com/office/drawing/2014/main" id="{00000000-0008-0000-0600-000002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20</xdr:row>
          <xdr:rowOff>28575</xdr:rowOff>
        </xdr:from>
        <xdr:to>
          <xdr:col>3</xdr:col>
          <xdr:colOff>495300</xdr:colOff>
          <xdr:row>20</xdr:row>
          <xdr:rowOff>304800</xdr:rowOff>
        </xdr:to>
        <xdr:sp macro="" textlink="">
          <xdr:nvSpPr>
            <xdr:cNvPr id="46083" name="Spinner 3" hidden="1">
              <a:extLst>
                <a:ext uri="{63B3BB69-23CF-44E3-9099-C40C66FF867C}">
                  <a14:compatExt spid="_x0000_s46083"/>
                </a:ext>
                <a:ext uri="{FF2B5EF4-FFF2-40B4-BE49-F238E27FC236}">
                  <a16:creationId xmlns:a16="http://schemas.microsoft.com/office/drawing/2014/main" id="{00000000-0008-0000-0600-000003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20</xdr:row>
          <xdr:rowOff>28575</xdr:rowOff>
        </xdr:from>
        <xdr:to>
          <xdr:col>4</xdr:col>
          <xdr:colOff>476250</xdr:colOff>
          <xdr:row>20</xdr:row>
          <xdr:rowOff>304800</xdr:rowOff>
        </xdr:to>
        <xdr:sp macro="" textlink="">
          <xdr:nvSpPr>
            <xdr:cNvPr id="46084" name="Spinner 4" hidden="1">
              <a:extLst>
                <a:ext uri="{63B3BB69-23CF-44E3-9099-C40C66FF867C}">
                  <a14:compatExt spid="_x0000_s46084"/>
                </a:ext>
                <a:ext uri="{FF2B5EF4-FFF2-40B4-BE49-F238E27FC236}">
                  <a16:creationId xmlns:a16="http://schemas.microsoft.com/office/drawing/2014/main" id="{00000000-0008-0000-0600-000004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161925</xdr:colOff>
          <xdr:row>20</xdr:row>
          <xdr:rowOff>19050</xdr:rowOff>
        </xdr:from>
        <xdr:to>
          <xdr:col>5</xdr:col>
          <xdr:colOff>476250</xdr:colOff>
          <xdr:row>20</xdr:row>
          <xdr:rowOff>295275</xdr:rowOff>
        </xdr:to>
        <xdr:sp macro="" textlink="">
          <xdr:nvSpPr>
            <xdr:cNvPr id="46085" name="Spinner 5" hidden="1">
              <a:extLst>
                <a:ext uri="{63B3BB69-23CF-44E3-9099-C40C66FF867C}">
                  <a14:compatExt spid="_x0000_s46085"/>
                </a:ext>
                <a:ext uri="{FF2B5EF4-FFF2-40B4-BE49-F238E27FC236}">
                  <a16:creationId xmlns:a16="http://schemas.microsoft.com/office/drawing/2014/main" id="{00000000-0008-0000-0600-000005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20</xdr:row>
          <xdr:rowOff>19050</xdr:rowOff>
        </xdr:from>
        <xdr:to>
          <xdr:col>6</xdr:col>
          <xdr:colOff>485775</xdr:colOff>
          <xdr:row>20</xdr:row>
          <xdr:rowOff>295275</xdr:rowOff>
        </xdr:to>
        <xdr:sp macro="" textlink="">
          <xdr:nvSpPr>
            <xdr:cNvPr id="46086" name="Spinner 6" hidden="1">
              <a:extLst>
                <a:ext uri="{63B3BB69-23CF-44E3-9099-C40C66FF867C}">
                  <a14:compatExt spid="_x0000_s46086"/>
                </a:ext>
                <a:ext uri="{FF2B5EF4-FFF2-40B4-BE49-F238E27FC236}">
                  <a16:creationId xmlns:a16="http://schemas.microsoft.com/office/drawing/2014/main" id="{00000000-0008-0000-0600-000006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209550</xdr:colOff>
          <xdr:row>20</xdr:row>
          <xdr:rowOff>19050</xdr:rowOff>
        </xdr:from>
        <xdr:to>
          <xdr:col>7</xdr:col>
          <xdr:colOff>523875</xdr:colOff>
          <xdr:row>20</xdr:row>
          <xdr:rowOff>295275</xdr:rowOff>
        </xdr:to>
        <xdr:sp macro="" textlink="">
          <xdr:nvSpPr>
            <xdr:cNvPr id="46087" name="Spinner 7" hidden="1">
              <a:extLst>
                <a:ext uri="{63B3BB69-23CF-44E3-9099-C40C66FF867C}">
                  <a14:compatExt spid="_x0000_s46087"/>
                </a:ext>
                <a:ext uri="{FF2B5EF4-FFF2-40B4-BE49-F238E27FC236}">
                  <a16:creationId xmlns:a16="http://schemas.microsoft.com/office/drawing/2014/main" id="{00000000-0008-0000-0600-000007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20</xdr:row>
          <xdr:rowOff>19050</xdr:rowOff>
        </xdr:from>
        <xdr:to>
          <xdr:col>8</xdr:col>
          <xdr:colOff>457200</xdr:colOff>
          <xdr:row>20</xdr:row>
          <xdr:rowOff>295275</xdr:rowOff>
        </xdr:to>
        <xdr:sp macro="" textlink="">
          <xdr:nvSpPr>
            <xdr:cNvPr id="46088" name="Spinner 8" hidden="1">
              <a:extLst>
                <a:ext uri="{63B3BB69-23CF-44E3-9099-C40C66FF867C}">
                  <a14:compatExt spid="_x0000_s46088"/>
                </a:ext>
                <a:ext uri="{FF2B5EF4-FFF2-40B4-BE49-F238E27FC236}">
                  <a16:creationId xmlns:a16="http://schemas.microsoft.com/office/drawing/2014/main" id="{00000000-0008-0000-0600-000008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20</xdr:row>
          <xdr:rowOff>19050</xdr:rowOff>
        </xdr:from>
        <xdr:to>
          <xdr:col>9</xdr:col>
          <xdr:colOff>457200</xdr:colOff>
          <xdr:row>20</xdr:row>
          <xdr:rowOff>295275</xdr:rowOff>
        </xdr:to>
        <xdr:sp macro="" textlink="">
          <xdr:nvSpPr>
            <xdr:cNvPr id="46089" name="Spinner 9" hidden="1">
              <a:extLst>
                <a:ext uri="{63B3BB69-23CF-44E3-9099-C40C66FF867C}">
                  <a14:compatExt spid="_x0000_s46089"/>
                </a:ext>
                <a:ext uri="{FF2B5EF4-FFF2-40B4-BE49-F238E27FC236}">
                  <a16:creationId xmlns:a16="http://schemas.microsoft.com/office/drawing/2014/main" id="{00000000-0008-0000-0600-000009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20</xdr:row>
          <xdr:rowOff>19050</xdr:rowOff>
        </xdr:from>
        <xdr:to>
          <xdr:col>10</xdr:col>
          <xdr:colOff>457200</xdr:colOff>
          <xdr:row>20</xdr:row>
          <xdr:rowOff>295275</xdr:rowOff>
        </xdr:to>
        <xdr:sp macro="" textlink="">
          <xdr:nvSpPr>
            <xdr:cNvPr id="46090" name="Spinner 10" hidden="1">
              <a:extLst>
                <a:ext uri="{63B3BB69-23CF-44E3-9099-C40C66FF867C}">
                  <a14:compatExt spid="_x0000_s46090"/>
                </a:ext>
                <a:ext uri="{FF2B5EF4-FFF2-40B4-BE49-F238E27FC236}">
                  <a16:creationId xmlns:a16="http://schemas.microsoft.com/office/drawing/2014/main" id="{00000000-0008-0000-0600-00000A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20</xdr:row>
          <xdr:rowOff>28575</xdr:rowOff>
        </xdr:from>
        <xdr:to>
          <xdr:col>11</xdr:col>
          <xdr:colOff>457200</xdr:colOff>
          <xdr:row>20</xdr:row>
          <xdr:rowOff>304800</xdr:rowOff>
        </xdr:to>
        <xdr:sp macro="" textlink="">
          <xdr:nvSpPr>
            <xdr:cNvPr id="46091" name="Spinner 11" hidden="1">
              <a:extLst>
                <a:ext uri="{63B3BB69-23CF-44E3-9099-C40C66FF867C}">
                  <a14:compatExt spid="_x0000_s46091"/>
                </a:ext>
                <a:ext uri="{FF2B5EF4-FFF2-40B4-BE49-F238E27FC236}">
                  <a16:creationId xmlns:a16="http://schemas.microsoft.com/office/drawing/2014/main" id="{00000000-0008-0000-0600-00000B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20</xdr:row>
          <xdr:rowOff>19050</xdr:rowOff>
        </xdr:from>
        <xdr:to>
          <xdr:col>12</xdr:col>
          <xdr:colOff>466725</xdr:colOff>
          <xdr:row>20</xdr:row>
          <xdr:rowOff>295275</xdr:rowOff>
        </xdr:to>
        <xdr:sp macro="" textlink="">
          <xdr:nvSpPr>
            <xdr:cNvPr id="46092" name="Spinner 12" hidden="1">
              <a:extLst>
                <a:ext uri="{63B3BB69-23CF-44E3-9099-C40C66FF867C}">
                  <a14:compatExt spid="_x0000_s46092"/>
                </a:ext>
                <a:ext uri="{FF2B5EF4-FFF2-40B4-BE49-F238E27FC236}">
                  <a16:creationId xmlns:a16="http://schemas.microsoft.com/office/drawing/2014/main" id="{00000000-0008-0000-0600-00000C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20</xdr:row>
          <xdr:rowOff>19050</xdr:rowOff>
        </xdr:from>
        <xdr:to>
          <xdr:col>13</xdr:col>
          <xdr:colOff>447675</xdr:colOff>
          <xdr:row>20</xdr:row>
          <xdr:rowOff>295275</xdr:rowOff>
        </xdr:to>
        <xdr:sp macro="" textlink="">
          <xdr:nvSpPr>
            <xdr:cNvPr id="46093" name="Spinner 13" hidden="1">
              <a:extLst>
                <a:ext uri="{63B3BB69-23CF-44E3-9099-C40C66FF867C}">
                  <a14:compatExt spid="_x0000_s46093"/>
                </a:ext>
                <a:ext uri="{FF2B5EF4-FFF2-40B4-BE49-F238E27FC236}">
                  <a16:creationId xmlns:a16="http://schemas.microsoft.com/office/drawing/2014/main" id="{00000000-0008-0000-0600-00000D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20</xdr:row>
          <xdr:rowOff>19050</xdr:rowOff>
        </xdr:from>
        <xdr:to>
          <xdr:col>14</xdr:col>
          <xdr:colOff>466725</xdr:colOff>
          <xdr:row>20</xdr:row>
          <xdr:rowOff>295275</xdr:rowOff>
        </xdr:to>
        <xdr:sp macro="" textlink="">
          <xdr:nvSpPr>
            <xdr:cNvPr id="46094" name="Spinner 14" hidden="1">
              <a:extLst>
                <a:ext uri="{63B3BB69-23CF-44E3-9099-C40C66FF867C}">
                  <a14:compatExt spid="_x0000_s46094"/>
                </a:ext>
                <a:ext uri="{FF2B5EF4-FFF2-40B4-BE49-F238E27FC236}">
                  <a16:creationId xmlns:a16="http://schemas.microsoft.com/office/drawing/2014/main" id="{00000000-0008-0000-0600-00000E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20</xdr:row>
          <xdr:rowOff>19050</xdr:rowOff>
        </xdr:from>
        <xdr:to>
          <xdr:col>15</xdr:col>
          <xdr:colOff>476250</xdr:colOff>
          <xdr:row>20</xdr:row>
          <xdr:rowOff>295275</xdr:rowOff>
        </xdr:to>
        <xdr:sp macro="" textlink="">
          <xdr:nvSpPr>
            <xdr:cNvPr id="46095" name="Spinner 15" hidden="1">
              <a:extLst>
                <a:ext uri="{63B3BB69-23CF-44E3-9099-C40C66FF867C}">
                  <a14:compatExt spid="_x0000_s46095"/>
                </a:ext>
                <a:ext uri="{FF2B5EF4-FFF2-40B4-BE49-F238E27FC236}">
                  <a16:creationId xmlns:a16="http://schemas.microsoft.com/office/drawing/2014/main" id="{00000000-0008-0000-0600-00000F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20</xdr:row>
          <xdr:rowOff>19050</xdr:rowOff>
        </xdr:from>
        <xdr:to>
          <xdr:col>16</xdr:col>
          <xdr:colOff>476250</xdr:colOff>
          <xdr:row>20</xdr:row>
          <xdr:rowOff>295275</xdr:rowOff>
        </xdr:to>
        <xdr:sp macro="" textlink="">
          <xdr:nvSpPr>
            <xdr:cNvPr id="46096" name="Spinner 16" hidden="1">
              <a:extLst>
                <a:ext uri="{63B3BB69-23CF-44E3-9099-C40C66FF867C}">
                  <a14:compatExt spid="_x0000_s46096"/>
                </a:ext>
                <a:ext uri="{FF2B5EF4-FFF2-40B4-BE49-F238E27FC236}">
                  <a16:creationId xmlns:a16="http://schemas.microsoft.com/office/drawing/2014/main" id="{00000000-0008-0000-0600-000010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142875</xdr:colOff>
          <xdr:row>20</xdr:row>
          <xdr:rowOff>19050</xdr:rowOff>
        </xdr:from>
        <xdr:to>
          <xdr:col>17</xdr:col>
          <xdr:colOff>457200</xdr:colOff>
          <xdr:row>20</xdr:row>
          <xdr:rowOff>295275</xdr:rowOff>
        </xdr:to>
        <xdr:sp macro="" textlink="">
          <xdr:nvSpPr>
            <xdr:cNvPr id="46097" name="Spinner 17" hidden="1">
              <a:extLst>
                <a:ext uri="{63B3BB69-23CF-44E3-9099-C40C66FF867C}">
                  <a14:compatExt spid="_x0000_s46097"/>
                </a:ext>
                <a:ext uri="{FF2B5EF4-FFF2-40B4-BE49-F238E27FC236}">
                  <a16:creationId xmlns:a16="http://schemas.microsoft.com/office/drawing/2014/main" id="{00000000-0008-0000-0600-000011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20</xdr:row>
          <xdr:rowOff>19050</xdr:rowOff>
        </xdr:from>
        <xdr:to>
          <xdr:col>18</xdr:col>
          <xdr:colOff>476250</xdr:colOff>
          <xdr:row>20</xdr:row>
          <xdr:rowOff>295275</xdr:rowOff>
        </xdr:to>
        <xdr:sp macro="" textlink="">
          <xdr:nvSpPr>
            <xdr:cNvPr id="46098" name="Spinner 18" hidden="1">
              <a:extLst>
                <a:ext uri="{63B3BB69-23CF-44E3-9099-C40C66FF867C}">
                  <a14:compatExt spid="_x0000_s46098"/>
                </a:ext>
                <a:ext uri="{FF2B5EF4-FFF2-40B4-BE49-F238E27FC236}">
                  <a16:creationId xmlns:a16="http://schemas.microsoft.com/office/drawing/2014/main" id="{00000000-0008-0000-0600-000012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20</xdr:row>
          <xdr:rowOff>19050</xdr:rowOff>
        </xdr:from>
        <xdr:to>
          <xdr:col>19</xdr:col>
          <xdr:colOff>466725</xdr:colOff>
          <xdr:row>20</xdr:row>
          <xdr:rowOff>295275</xdr:rowOff>
        </xdr:to>
        <xdr:sp macro="" textlink="">
          <xdr:nvSpPr>
            <xdr:cNvPr id="46099" name="Spinner 19" hidden="1">
              <a:extLst>
                <a:ext uri="{63B3BB69-23CF-44E3-9099-C40C66FF867C}">
                  <a14:compatExt spid="_x0000_s46099"/>
                </a:ext>
                <a:ext uri="{FF2B5EF4-FFF2-40B4-BE49-F238E27FC236}">
                  <a16:creationId xmlns:a16="http://schemas.microsoft.com/office/drawing/2014/main" id="{00000000-0008-0000-0600-000013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20</xdr:row>
          <xdr:rowOff>19050</xdr:rowOff>
        </xdr:from>
        <xdr:to>
          <xdr:col>20</xdr:col>
          <xdr:colOff>438150</xdr:colOff>
          <xdr:row>20</xdr:row>
          <xdr:rowOff>295275</xdr:rowOff>
        </xdr:to>
        <xdr:sp macro="" textlink="">
          <xdr:nvSpPr>
            <xdr:cNvPr id="46100" name="Spinner 20" hidden="1">
              <a:extLst>
                <a:ext uri="{63B3BB69-23CF-44E3-9099-C40C66FF867C}">
                  <a14:compatExt spid="_x0000_s46100"/>
                </a:ext>
                <a:ext uri="{FF2B5EF4-FFF2-40B4-BE49-F238E27FC236}">
                  <a16:creationId xmlns:a16="http://schemas.microsoft.com/office/drawing/2014/main" id="{00000000-0008-0000-0600-000014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142875</xdr:colOff>
          <xdr:row>16</xdr:row>
          <xdr:rowOff>28575</xdr:rowOff>
        </xdr:from>
        <xdr:to>
          <xdr:col>1</xdr:col>
          <xdr:colOff>466725</xdr:colOff>
          <xdr:row>16</xdr:row>
          <xdr:rowOff>304800</xdr:rowOff>
        </xdr:to>
        <xdr:sp macro="" textlink="">
          <xdr:nvSpPr>
            <xdr:cNvPr id="46101" name="Spinner 21" hidden="1">
              <a:extLst>
                <a:ext uri="{63B3BB69-23CF-44E3-9099-C40C66FF867C}">
                  <a14:compatExt spid="_x0000_s46101"/>
                </a:ext>
                <a:ext uri="{FF2B5EF4-FFF2-40B4-BE49-F238E27FC236}">
                  <a16:creationId xmlns:a16="http://schemas.microsoft.com/office/drawing/2014/main" id="{00000000-0008-0000-0600-000015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133350</xdr:colOff>
          <xdr:row>16</xdr:row>
          <xdr:rowOff>28575</xdr:rowOff>
        </xdr:from>
        <xdr:to>
          <xdr:col>2</xdr:col>
          <xdr:colOff>457200</xdr:colOff>
          <xdr:row>16</xdr:row>
          <xdr:rowOff>304800</xdr:rowOff>
        </xdr:to>
        <xdr:sp macro="" textlink="">
          <xdr:nvSpPr>
            <xdr:cNvPr id="46102" name="Spinner 22" hidden="1">
              <a:extLst>
                <a:ext uri="{63B3BB69-23CF-44E3-9099-C40C66FF867C}">
                  <a14:compatExt spid="_x0000_s46102"/>
                </a:ext>
                <a:ext uri="{FF2B5EF4-FFF2-40B4-BE49-F238E27FC236}">
                  <a16:creationId xmlns:a16="http://schemas.microsoft.com/office/drawing/2014/main" id="{00000000-0008-0000-0600-000016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16</xdr:row>
          <xdr:rowOff>28575</xdr:rowOff>
        </xdr:from>
        <xdr:to>
          <xdr:col>3</xdr:col>
          <xdr:colOff>466725</xdr:colOff>
          <xdr:row>16</xdr:row>
          <xdr:rowOff>304800</xdr:rowOff>
        </xdr:to>
        <xdr:sp macro="" textlink="">
          <xdr:nvSpPr>
            <xdr:cNvPr id="46103" name="Spinner 23" hidden="1">
              <a:extLst>
                <a:ext uri="{63B3BB69-23CF-44E3-9099-C40C66FF867C}">
                  <a14:compatExt spid="_x0000_s46103"/>
                </a:ext>
                <a:ext uri="{FF2B5EF4-FFF2-40B4-BE49-F238E27FC236}">
                  <a16:creationId xmlns:a16="http://schemas.microsoft.com/office/drawing/2014/main" id="{00000000-0008-0000-0600-000017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114300</xdr:colOff>
          <xdr:row>16</xdr:row>
          <xdr:rowOff>28575</xdr:rowOff>
        </xdr:from>
        <xdr:to>
          <xdr:col>4</xdr:col>
          <xdr:colOff>438150</xdr:colOff>
          <xdr:row>16</xdr:row>
          <xdr:rowOff>304800</xdr:rowOff>
        </xdr:to>
        <xdr:sp macro="" textlink="">
          <xdr:nvSpPr>
            <xdr:cNvPr id="46104" name="Spinner 24" hidden="1">
              <a:extLst>
                <a:ext uri="{63B3BB69-23CF-44E3-9099-C40C66FF867C}">
                  <a14:compatExt spid="_x0000_s46104"/>
                </a:ext>
                <a:ext uri="{FF2B5EF4-FFF2-40B4-BE49-F238E27FC236}">
                  <a16:creationId xmlns:a16="http://schemas.microsoft.com/office/drawing/2014/main" id="{00000000-0008-0000-0600-000018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123825</xdr:colOff>
          <xdr:row>16</xdr:row>
          <xdr:rowOff>28575</xdr:rowOff>
        </xdr:from>
        <xdr:to>
          <xdr:col>5</xdr:col>
          <xdr:colOff>447675</xdr:colOff>
          <xdr:row>16</xdr:row>
          <xdr:rowOff>304800</xdr:rowOff>
        </xdr:to>
        <xdr:sp macro="" textlink="">
          <xdr:nvSpPr>
            <xdr:cNvPr id="46105" name="Spinner 25" hidden="1">
              <a:extLst>
                <a:ext uri="{63B3BB69-23CF-44E3-9099-C40C66FF867C}">
                  <a14:compatExt spid="_x0000_s46105"/>
                </a:ext>
                <a:ext uri="{FF2B5EF4-FFF2-40B4-BE49-F238E27FC236}">
                  <a16:creationId xmlns:a16="http://schemas.microsoft.com/office/drawing/2014/main" id="{00000000-0008-0000-0600-000019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16</xdr:row>
          <xdr:rowOff>28575</xdr:rowOff>
        </xdr:from>
        <xdr:to>
          <xdr:col>6</xdr:col>
          <xdr:colOff>466725</xdr:colOff>
          <xdr:row>16</xdr:row>
          <xdr:rowOff>304800</xdr:rowOff>
        </xdr:to>
        <xdr:sp macro="" textlink="">
          <xdr:nvSpPr>
            <xdr:cNvPr id="46106" name="Spinner 26" hidden="1">
              <a:extLst>
                <a:ext uri="{63B3BB69-23CF-44E3-9099-C40C66FF867C}">
                  <a14:compatExt spid="_x0000_s46106"/>
                </a:ext>
                <a:ext uri="{FF2B5EF4-FFF2-40B4-BE49-F238E27FC236}">
                  <a16:creationId xmlns:a16="http://schemas.microsoft.com/office/drawing/2014/main" id="{00000000-0008-0000-0600-00001A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16</xdr:row>
          <xdr:rowOff>28575</xdr:rowOff>
        </xdr:from>
        <xdr:to>
          <xdr:col>7</xdr:col>
          <xdr:colOff>457200</xdr:colOff>
          <xdr:row>16</xdr:row>
          <xdr:rowOff>304800</xdr:rowOff>
        </xdr:to>
        <xdr:sp macro="" textlink="">
          <xdr:nvSpPr>
            <xdr:cNvPr id="46107" name="Spinner 27" hidden="1">
              <a:extLst>
                <a:ext uri="{63B3BB69-23CF-44E3-9099-C40C66FF867C}">
                  <a14:compatExt spid="_x0000_s46107"/>
                </a:ext>
                <a:ext uri="{FF2B5EF4-FFF2-40B4-BE49-F238E27FC236}">
                  <a16:creationId xmlns:a16="http://schemas.microsoft.com/office/drawing/2014/main" id="{00000000-0008-0000-0600-00001B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16</xdr:row>
          <xdr:rowOff>28575</xdr:rowOff>
        </xdr:from>
        <xdr:to>
          <xdr:col>8</xdr:col>
          <xdr:colOff>457200</xdr:colOff>
          <xdr:row>16</xdr:row>
          <xdr:rowOff>304800</xdr:rowOff>
        </xdr:to>
        <xdr:sp macro="" textlink="">
          <xdr:nvSpPr>
            <xdr:cNvPr id="46108" name="Spinner 28" hidden="1">
              <a:extLst>
                <a:ext uri="{63B3BB69-23CF-44E3-9099-C40C66FF867C}">
                  <a14:compatExt spid="_x0000_s46108"/>
                </a:ext>
                <a:ext uri="{FF2B5EF4-FFF2-40B4-BE49-F238E27FC236}">
                  <a16:creationId xmlns:a16="http://schemas.microsoft.com/office/drawing/2014/main" id="{00000000-0008-0000-0600-00001C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16</xdr:row>
          <xdr:rowOff>28575</xdr:rowOff>
        </xdr:from>
        <xdr:to>
          <xdr:col>9</xdr:col>
          <xdr:colOff>457200</xdr:colOff>
          <xdr:row>16</xdr:row>
          <xdr:rowOff>304800</xdr:rowOff>
        </xdr:to>
        <xdr:sp macro="" textlink="">
          <xdr:nvSpPr>
            <xdr:cNvPr id="46109" name="Spinner 29" hidden="1">
              <a:extLst>
                <a:ext uri="{63B3BB69-23CF-44E3-9099-C40C66FF867C}">
                  <a14:compatExt spid="_x0000_s46109"/>
                </a:ext>
                <a:ext uri="{FF2B5EF4-FFF2-40B4-BE49-F238E27FC236}">
                  <a16:creationId xmlns:a16="http://schemas.microsoft.com/office/drawing/2014/main" id="{00000000-0008-0000-0600-00001D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123825</xdr:colOff>
          <xdr:row>16</xdr:row>
          <xdr:rowOff>28575</xdr:rowOff>
        </xdr:from>
        <xdr:to>
          <xdr:col>10</xdr:col>
          <xdr:colOff>447675</xdr:colOff>
          <xdr:row>16</xdr:row>
          <xdr:rowOff>304800</xdr:rowOff>
        </xdr:to>
        <xdr:sp macro="" textlink="">
          <xdr:nvSpPr>
            <xdr:cNvPr id="46110" name="Spinner 30" hidden="1">
              <a:extLst>
                <a:ext uri="{63B3BB69-23CF-44E3-9099-C40C66FF867C}">
                  <a14:compatExt spid="_x0000_s46110"/>
                </a:ext>
                <a:ext uri="{FF2B5EF4-FFF2-40B4-BE49-F238E27FC236}">
                  <a16:creationId xmlns:a16="http://schemas.microsoft.com/office/drawing/2014/main" id="{00000000-0008-0000-0600-00001E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16</xdr:row>
          <xdr:rowOff>28575</xdr:rowOff>
        </xdr:from>
        <xdr:to>
          <xdr:col>11</xdr:col>
          <xdr:colOff>457200</xdr:colOff>
          <xdr:row>16</xdr:row>
          <xdr:rowOff>304800</xdr:rowOff>
        </xdr:to>
        <xdr:sp macro="" textlink="">
          <xdr:nvSpPr>
            <xdr:cNvPr id="46111" name="Spinner 31" hidden="1">
              <a:extLst>
                <a:ext uri="{63B3BB69-23CF-44E3-9099-C40C66FF867C}">
                  <a14:compatExt spid="_x0000_s46111"/>
                </a:ext>
                <a:ext uri="{FF2B5EF4-FFF2-40B4-BE49-F238E27FC236}">
                  <a16:creationId xmlns:a16="http://schemas.microsoft.com/office/drawing/2014/main" id="{00000000-0008-0000-0600-00001F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16</xdr:row>
          <xdr:rowOff>28575</xdr:rowOff>
        </xdr:from>
        <xdr:to>
          <xdr:col>12</xdr:col>
          <xdr:colOff>476250</xdr:colOff>
          <xdr:row>16</xdr:row>
          <xdr:rowOff>304800</xdr:rowOff>
        </xdr:to>
        <xdr:sp macro="" textlink="">
          <xdr:nvSpPr>
            <xdr:cNvPr id="46112" name="Spinner 32" hidden="1">
              <a:extLst>
                <a:ext uri="{63B3BB69-23CF-44E3-9099-C40C66FF867C}">
                  <a14:compatExt spid="_x0000_s46112"/>
                </a:ext>
                <a:ext uri="{FF2B5EF4-FFF2-40B4-BE49-F238E27FC236}">
                  <a16:creationId xmlns:a16="http://schemas.microsoft.com/office/drawing/2014/main" id="{00000000-0008-0000-0600-000020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16</xdr:row>
          <xdr:rowOff>28575</xdr:rowOff>
        </xdr:from>
        <xdr:to>
          <xdr:col>13</xdr:col>
          <xdr:colOff>457200</xdr:colOff>
          <xdr:row>16</xdr:row>
          <xdr:rowOff>304800</xdr:rowOff>
        </xdr:to>
        <xdr:sp macro="" textlink="">
          <xdr:nvSpPr>
            <xdr:cNvPr id="46113" name="Spinner 33" hidden="1">
              <a:extLst>
                <a:ext uri="{63B3BB69-23CF-44E3-9099-C40C66FF867C}">
                  <a14:compatExt spid="_x0000_s46113"/>
                </a:ext>
                <a:ext uri="{FF2B5EF4-FFF2-40B4-BE49-F238E27FC236}">
                  <a16:creationId xmlns:a16="http://schemas.microsoft.com/office/drawing/2014/main" id="{00000000-0008-0000-0600-000021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16</xdr:row>
          <xdr:rowOff>28575</xdr:rowOff>
        </xdr:from>
        <xdr:to>
          <xdr:col>14</xdr:col>
          <xdr:colOff>457200</xdr:colOff>
          <xdr:row>16</xdr:row>
          <xdr:rowOff>304800</xdr:rowOff>
        </xdr:to>
        <xdr:sp macro="" textlink="">
          <xdr:nvSpPr>
            <xdr:cNvPr id="46114" name="Spinner 34" hidden="1">
              <a:extLst>
                <a:ext uri="{63B3BB69-23CF-44E3-9099-C40C66FF867C}">
                  <a14:compatExt spid="_x0000_s46114"/>
                </a:ext>
                <a:ext uri="{FF2B5EF4-FFF2-40B4-BE49-F238E27FC236}">
                  <a16:creationId xmlns:a16="http://schemas.microsoft.com/office/drawing/2014/main" id="{00000000-0008-0000-0600-000022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16</xdr:row>
          <xdr:rowOff>28575</xdr:rowOff>
        </xdr:from>
        <xdr:to>
          <xdr:col>15</xdr:col>
          <xdr:colOff>466725</xdr:colOff>
          <xdr:row>16</xdr:row>
          <xdr:rowOff>304800</xdr:rowOff>
        </xdr:to>
        <xdr:sp macro="" textlink="">
          <xdr:nvSpPr>
            <xdr:cNvPr id="46115" name="Spinner 35" hidden="1">
              <a:extLst>
                <a:ext uri="{63B3BB69-23CF-44E3-9099-C40C66FF867C}">
                  <a14:compatExt spid="_x0000_s46115"/>
                </a:ext>
                <a:ext uri="{FF2B5EF4-FFF2-40B4-BE49-F238E27FC236}">
                  <a16:creationId xmlns:a16="http://schemas.microsoft.com/office/drawing/2014/main" id="{00000000-0008-0000-0600-000023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133350</xdr:colOff>
          <xdr:row>16</xdr:row>
          <xdr:rowOff>28575</xdr:rowOff>
        </xdr:from>
        <xdr:to>
          <xdr:col>16</xdr:col>
          <xdr:colOff>457200</xdr:colOff>
          <xdr:row>16</xdr:row>
          <xdr:rowOff>304800</xdr:rowOff>
        </xdr:to>
        <xdr:sp macro="" textlink="">
          <xdr:nvSpPr>
            <xdr:cNvPr id="46116" name="Spinner 36" hidden="1">
              <a:extLst>
                <a:ext uri="{63B3BB69-23CF-44E3-9099-C40C66FF867C}">
                  <a14:compatExt spid="_x0000_s46116"/>
                </a:ext>
                <a:ext uri="{FF2B5EF4-FFF2-40B4-BE49-F238E27FC236}">
                  <a16:creationId xmlns:a16="http://schemas.microsoft.com/office/drawing/2014/main" id="{00000000-0008-0000-0600-000024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114300</xdr:colOff>
          <xdr:row>16</xdr:row>
          <xdr:rowOff>28575</xdr:rowOff>
        </xdr:from>
        <xdr:to>
          <xdr:col>17</xdr:col>
          <xdr:colOff>438150</xdr:colOff>
          <xdr:row>16</xdr:row>
          <xdr:rowOff>304800</xdr:rowOff>
        </xdr:to>
        <xdr:sp macro="" textlink="">
          <xdr:nvSpPr>
            <xdr:cNvPr id="46117" name="Spinner 37" hidden="1">
              <a:extLst>
                <a:ext uri="{63B3BB69-23CF-44E3-9099-C40C66FF867C}">
                  <a14:compatExt spid="_x0000_s46117"/>
                </a:ext>
                <a:ext uri="{FF2B5EF4-FFF2-40B4-BE49-F238E27FC236}">
                  <a16:creationId xmlns:a16="http://schemas.microsoft.com/office/drawing/2014/main" id="{00000000-0008-0000-0600-000025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16</xdr:row>
          <xdr:rowOff>28575</xdr:rowOff>
        </xdr:from>
        <xdr:to>
          <xdr:col>18</xdr:col>
          <xdr:colOff>476250</xdr:colOff>
          <xdr:row>16</xdr:row>
          <xdr:rowOff>304800</xdr:rowOff>
        </xdr:to>
        <xdr:sp macro="" textlink="">
          <xdr:nvSpPr>
            <xdr:cNvPr id="46118" name="Spinner 38" hidden="1">
              <a:extLst>
                <a:ext uri="{63B3BB69-23CF-44E3-9099-C40C66FF867C}">
                  <a14:compatExt spid="_x0000_s46118"/>
                </a:ext>
                <a:ext uri="{FF2B5EF4-FFF2-40B4-BE49-F238E27FC236}">
                  <a16:creationId xmlns:a16="http://schemas.microsoft.com/office/drawing/2014/main" id="{00000000-0008-0000-0600-000026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16</xdr:row>
          <xdr:rowOff>28575</xdr:rowOff>
        </xdr:from>
        <xdr:to>
          <xdr:col>19</xdr:col>
          <xdr:colOff>447675</xdr:colOff>
          <xdr:row>16</xdr:row>
          <xdr:rowOff>304800</xdr:rowOff>
        </xdr:to>
        <xdr:sp macro="" textlink="">
          <xdr:nvSpPr>
            <xdr:cNvPr id="46119" name="Spinner 39" hidden="1">
              <a:extLst>
                <a:ext uri="{63B3BB69-23CF-44E3-9099-C40C66FF867C}">
                  <a14:compatExt spid="_x0000_s46119"/>
                </a:ext>
                <a:ext uri="{FF2B5EF4-FFF2-40B4-BE49-F238E27FC236}">
                  <a16:creationId xmlns:a16="http://schemas.microsoft.com/office/drawing/2014/main" id="{00000000-0008-0000-0600-000027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133350</xdr:colOff>
          <xdr:row>16</xdr:row>
          <xdr:rowOff>28575</xdr:rowOff>
        </xdr:from>
        <xdr:to>
          <xdr:col>20</xdr:col>
          <xdr:colOff>457200</xdr:colOff>
          <xdr:row>16</xdr:row>
          <xdr:rowOff>304800</xdr:rowOff>
        </xdr:to>
        <xdr:sp macro="" textlink="">
          <xdr:nvSpPr>
            <xdr:cNvPr id="46120" name="Spinner 40" hidden="1">
              <a:extLst>
                <a:ext uri="{63B3BB69-23CF-44E3-9099-C40C66FF867C}">
                  <a14:compatExt spid="_x0000_s46120"/>
                </a:ext>
                <a:ext uri="{FF2B5EF4-FFF2-40B4-BE49-F238E27FC236}">
                  <a16:creationId xmlns:a16="http://schemas.microsoft.com/office/drawing/2014/main" id="{00000000-0008-0000-0600-000028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1209675</xdr:colOff>
      <xdr:row>0</xdr:row>
      <xdr:rowOff>142875</xdr:rowOff>
    </xdr:from>
    <xdr:to>
      <xdr:col>21</xdr:col>
      <xdr:colOff>114300</xdr:colOff>
      <xdr:row>14</xdr:row>
      <xdr:rowOff>314323</xdr:rowOff>
    </xdr:to>
    <xdr:graphicFrame macro="">
      <xdr:nvGraphicFramePr>
        <xdr:cNvPr id="42" name="Chart 41">
          <a:extLst>
            <a:ext uri="{FF2B5EF4-FFF2-40B4-BE49-F238E27FC236}">
              <a16:creationId xmlns:a16="http://schemas.microsoft.com/office/drawing/2014/main" id="{00000000-0008-0000-06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9</xdr:col>
          <xdr:colOff>161925</xdr:colOff>
          <xdr:row>25</xdr:row>
          <xdr:rowOff>19050</xdr:rowOff>
        </xdr:from>
        <xdr:to>
          <xdr:col>9</xdr:col>
          <xdr:colOff>552450</xdr:colOff>
          <xdr:row>25</xdr:row>
          <xdr:rowOff>295275</xdr:rowOff>
        </xdr:to>
        <xdr:sp macro="" textlink="">
          <xdr:nvSpPr>
            <xdr:cNvPr id="46121" name="Spinner 41" hidden="1">
              <a:extLst>
                <a:ext uri="{63B3BB69-23CF-44E3-9099-C40C66FF867C}">
                  <a14:compatExt spid="_x0000_s46121"/>
                </a:ext>
                <a:ext uri="{FF2B5EF4-FFF2-40B4-BE49-F238E27FC236}">
                  <a16:creationId xmlns:a16="http://schemas.microsoft.com/office/drawing/2014/main" id="{00000000-0008-0000-0600-000029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180975</xdr:colOff>
          <xdr:row>20</xdr:row>
          <xdr:rowOff>38100</xdr:rowOff>
        </xdr:from>
        <xdr:to>
          <xdr:col>1</xdr:col>
          <xdr:colOff>495300</xdr:colOff>
          <xdr:row>20</xdr:row>
          <xdr:rowOff>314325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700-000001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25</xdr:row>
          <xdr:rowOff>19050</xdr:rowOff>
        </xdr:from>
        <xdr:to>
          <xdr:col>1</xdr:col>
          <xdr:colOff>552450</xdr:colOff>
          <xdr:row>25</xdr:row>
          <xdr:rowOff>295275</xdr:rowOff>
        </xdr:to>
        <xdr:sp macro="" textlink="">
          <xdr:nvSpPr>
            <xdr:cNvPr id="6146" name="Spinner 2" hidden="1">
              <a:extLst>
                <a:ext uri="{63B3BB69-23CF-44E3-9099-C40C66FF867C}">
                  <a14:compatExt spid="_x0000_s6146"/>
                </a:ext>
                <a:ext uri="{FF2B5EF4-FFF2-40B4-BE49-F238E27FC236}">
                  <a16:creationId xmlns:a16="http://schemas.microsoft.com/office/drawing/2014/main" id="{00000000-0008-0000-0700-000002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180975</xdr:colOff>
          <xdr:row>20</xdr:row>
          <xdr:rowOff>28575</xdr:rowOff>
        </xdr:from>
        <xdr:to>
          <xdr:col>2</xdr:col>
          <xdr:colOff>495300</xdr:colOff>
          <xdr:row>20</xdr:row>
          <xdr:rowOff>304800</xdr:rowOff>
        </xdr:to>
        <xdr:sp macro="" textlink="">
          <xdr:nvSpPr>
            <xdr:cNvPr id="6147" name="Spinner 3" hidden="1">
              <a:extLst>
                <a:ext uri="{63B3BB69-23CF-44E3-9099-C40C66FF867C}">
                  <a14:compatExt spid="_x0000_s6147"/>
                </a:ext>
                <a:ext uri="{FF2B5EF4-FFF2-40B4-BE49-F238E27FC236}">
                  <a16:creationId xmlns:a16="http://schemas.microsoft.com/office/drawing/2014/main" id="{00000000-0008-0000-0700-000003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20</xdr:row>
          <xdr:rowOff>28575</xdr:rowOff>
        </xdr:from>
        <xdr:to>
          <xdr:col>3</xdr:col>
          <xdr:colOff>495300</xdr:colOff>
          <xdr:row>20</xdr:row>
          <xdr:rowOff>304800</xdr:rowOff>
        </xdr:to>
        <xdr:sp macro="" textlink="">
          <xdr:nvSpPr>
            <xdr:cNvPr id="6148" name="Spinner 4" hidden="1">
              <a:extLst>
                <a:ext uri="{63B3BB69-23CF-44E3-9099-C40C66FF867C}">
                  <a14:compatExt spid="_x0000_s6148"/>
                </a:ext>
                <a:ext uri="{FF2B5EF4-FFF2-40B4-BE49-F238E27FC236}">
                  <a16:creationId xmlns:a16="http://schemas.microsoft.com/office/drawing/2014/main" id="{00000000-0008-0000-0700-000004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20</xdr:row>
          <xdr:rowOff>28575</xdr:rowOff>
        </xdr:from>
        <xdr:to>
          <xdr:col>4</xdr:col>
          <xdr:colOff>476250</xdr:colOff>
          <xdr:row>20</xdr:row>
          <xdr:rowOff>304800</xdr:rowOff>
        </xdr:to>
        <xdr:sp macro="" textlink="">
          <xdr:nvSpPr>
            <xdr:cNvPr id="6149" name="Spinner 5" hidden="1">
              <a:extLst>
                <a:ext uri="{63B3BB69-23CF-44E3-9099-C40C66FF867C}">
                  <a14:compatExt spid="_x0000_s6149"/>
                </a:ext>
                <a:ext uri="{FF2B5EF4-FFF2-40B4-BE49-F238E27FC236}">
                  <a16:creationId xmlns:a16="http://schemas.microsoft.com/office/drawing/2014/main" id="{00000000-0008-0000-0700-000005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161925</xdr:colOff>
          <xdr:row>20</xdr:row>
          <xdr:rowOff>19050</xdr:rowOff>
        </xdr:from>
        <xdr:to>
          <xdr:col>5</xdr:col>
          <xdr:colOff>476250</xdr:colOff>
          <xdr:row>20</xdr:row>
          <xdr:rowOff>295275</xdr:rowOff>
        </xdr:to>
        <xdr:sp macro="" textlink="">
          <xdr:nvSpPr>
            <xdr:cNvPr id="6150" name="Spinner 6" hidden="1">
              <a:extLst>
                <a:ext uri="{63B3BB69-23CF-44E3-9099-C40C66FF867C}">
                  <a14:compatExt spid="_x0000_s6150"/>
                </a:ext>
                <a:ext uri="{FF2B5EF4-FFF2-40B4-BE49-F238E27FC236}">
                  <a16:creationId xmlns:a16="http://schemas.microsoft.com/office/drawing/2014/main" id="{00000000-0008-0000-0700-000006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20</xdr:row>
          <xdr:rowOff>19050</xdr:rowOff>
        </xdr:from>
        <xdr:to>
          <xdr:col>6</xdr:col>
          <xdr:colOff>485775</xdr:colOff>
          <xdr:row>20</xdr:row>
          <xdr:rowOff>295275</xdr:rowOff>
        </xdr:to>
        <xdr:sp macro="" textlink="">
          <xdr:nvSpPr>
            <xdr:cNvPr id="6151" name="Spinner 7" hidden="1">
              <a:extLst>
                <a:ext uri="{63B3BB69-23CF-44E3-9099-C40C66FF867C}">
                  <a14:compatExt spid="_x0000_s6151"/>
                </a:ext>
                <a:ext uri="{FF2B5EF4-FFF2-40B4-BE49-F238E27FC236}">
                  <a16:creationId xmlns:a16="http://schemas.microsoft.com/office/drawing/2014/main" id="{00000000-0008-0000-0700-000007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209550</xdr:colOff>
          <xdr:row>20</xdr:row>
          <xdr:rowOff>19050</xdr:rowOff>
        </xdr:from>
        <xdr:to>
          <xdr:col>7</xdr:col>
          <xdr:colOff>523875</xdr:colOff>
          <xdr:row>20</xdr:row>
          <xdr:rowOff>295275</xdr:rowOff>
        </xdr:to>
        <xdr:sp macro="" textlink="">
          <xdr:nvSpPr>
            <xdr:cNvPr id="6152" name="Spinner 8" hidden="1">
              <a:extLst>
                <a:ext uri="{63B3BB69-23CF-44E3-9099-C40C66FF867C}">
                  <a14:compatExt spid="_x0000_s6152"/>
                </a:ext>
                <a:ext uri="{FF2B5EF4-FFF2-40B4-BE49-F238E27FC236}">
                  <a16:creationId xmlns:a16="http://schemas.microsoft.com/office/drawing/2014/main" id="{00000000-0008-0000-0700-000008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20</xdr:row>
          <xdr:rowOff>19050</xdr:rowOff>
        </xdr:from>
        <xdr:to>
          <xdr:col>8</xdr:col>
          <xdr:colOff>457200</xdr:colOff>
          <xdr:row>20</xdr:row>
          <xdr:rowOff>295275</xdr:rowOff>
        </xdr:to>
        <xdr:sp macro="" textlink="">
          <xdr:nvSpPr>
            <xdr:cNvPr id="6153" name="Spinner 9" hidden="1">
              <a:extLst>
                <a:ext uri="{63B3BB69-23CF-44E3-9099-C40C66FF867C}">
                  <a14:compatExt spid="_x0000_s6153"/>
                </a:ext>
                <a:ext uri="{FF2B5EF4-FFF2-40B4-BE49-F238E27FC236}">
                  <a16:creationId xmlns:a16="http://schemas.microsoft.com/office/drawing/2014/main" id="{00000000-0008-0000-0700-000009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20</xdr:row>
          <xdr:rowOff>19050</xdr:rowOff>
        </xdr:from>
        <xdr:to>
          <xdr:col>9</xdr:col>
          <xdr:colOff>457200</xdr:colOff>
          <xdr:row>20</xdr:row>
          <xdr:rowOff>295275</xdr:rowOff>
        </xdr:to>
        <xdr:sp macro="" textlink="">
          <xdr:nvSpPr>
            <xdr:cNvPr id="6154" name="Spinner 10" hidden="1">
              <a:extLst>
                <a:ext uri="{63B3BB69-23CF-44E3-9099-C40C66FF867C}">
                  <a14:compatExt spid="_x0000_s6154"/>
                </a:ext>
                <a:ext uri="{FF2B5EF4-FFF2-40B4-BE49-F238E27FC236}">
                  <a16:creationId xmlns:a16="http://schemas.microsoft.com/office/drawing/2014/main" id="{00000000-0008-0000-0700-00000A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20</xdr:row>
          <xdr:rowOff>19050</xdr:rowOff>
        </xdr:from>
        <xdr:to>
          <xdr:col>10</xdr:col>
          <xdr:colOff>457200</xdr:colOff>
          <xdr:row>20</xdr:row>
          <xdr:rowOff>295275</xdr:rowOff>
        </xdr:to>
        <xdr:sp macro="" textlink="">
          <xdr:nvSpPr>
            <xdr:cNvPr id="6155" name="Spinner 11" hidden="1">
              <a:extLst>
                <a:ext uri="{63B3BB69-23CF-44E3-9099-C40C66FF867C}">
                  <a14:compatExt spid="_x0000_s6155"/>
                </a:ext>
                <a:ext uri="{FF2B5EF4-FFF2-40B4-BE49-F238E27FC236}">
                  <a16:creationId xmlns:a16="http://schemas.microsoft.com/office/drawing/2014/main" id="{00000000-0008-0000-0700-00000B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20</xdr:row>
          <xdr:rowOff>28575</xdr:rowOff>
        </xdr:from>
        <xdr:to>
          <xdr:col>11</xdr:col>
          <xdr:colOff>457200</xdr:colOff>
          <xdr:row>20</xdr:row>
          <xdr:rowOff>304800</xdr:rowOff>
        </xdr:to>
        <xdr:sp macro="" textlink="">
          <xdr:nvSpPr>
            <xdr:cNvPr id="6156" name="Spinner 12" hidden="1">
              <a:extLst>
                <a:ext uri="{63B3BB69-23CF-44E3-9099-C40C66FF867C}">
                  <a14:compatExt spid="_x0000_s6156"/>
                </a:ext>
                <a:ext uri="{FF2B5EF4-FFF2-40B4-BE49-F238E27FC236}">
                  <a16:creationId xmlns:a16="http://schemas.microsoft.com/office/drawing/2014/main" id="{00000000-0008-0000-0700-00000C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20</xdr:row>
          <xdr:rowOff>19050</xdr:rowOff>
        </xdr:from>
        <xdr:to>
          <xdr:col>12</xdr:col>
          <xdr:colOff>466725</xdr:colOff>
          <xdr:row>20</xdr:row>
          <xdr:rowOff>295275</xdr:rowOff>
        </xdr:to>
        <xdr:sp macro="" textlink="">
          <xdr:nvSpPr>
            <xdr:cNvPr id="6157" name="Spinner 13" hidden="1">
              <a:extLst>
                <a:ext uri="{63B3BB69-23CF-44E3-9099-C40C66FF867C}">
                  <a14:compatExt spid="_x0000_s6157"/>
                </a:ext>
                <a:ext uri="{FF2B5EF4-FFF2-40B4-BE49-F238E27FC236}">
                  <a16:creationId xmlns:a16="http://schemas.microsoft.com/office/drawing/2014/main" id="{00000000-0008-0000-0700-00000D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20</xdr:row>
          <xdr:rowOff>19050</xdr:rowOff>
        </xdr:from>
        <xdr:to>
          <xdr:col>13</xdr:col>
          <xdr:colOff>447675</xdr:colOff>
          <xdr:row>20</xdr:row>
          <xdr:rowOff>295275</xdr:rowOff>
        </xdr:to>
        <xdr:sp macro="" textlink="">
          <xdr:nvSpPr>
            <xdr:cNvPr id="6158" name="Spinner 14" hidden="1">
              <a:extLst>
                <a:ext uri="{63B3BB69-23CF-44E3-9099-C40C66FF867C}">
                  <a14:compatExt spid="_x0000_s6158"/>
                </a:ext>
                <a:ext uri="{FF2B5EF4-FFF2-40B4-BE49-F238E27FC236}">
                  <a16:creationId xmlns:a16="http://schemas.microsoft.com/office/drawing/2014/main" id="{00000000-0008-0000-0700-00000E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20</xdr:row>
          <xdr:rowOff>19050</xdr:rowOff>
        </xdr:from>
        <xdr:to>
          <xdr:col>14</xdr:col>
          <xdr:colOff>466725</xdr:colOff>
          <xdr:row>20</xdr:row>
          <xdr:rowOff>295275</xdr:rowOff>
        </xdr:to>
        <xdr:sp macro="" textlink="">
          <xdr:nvSpPr>
            <xdr:cNvPr id="6159" name="Spinner 15" hidden="1">
              <a:extLst>
                <a:ext uri="{63B3BB69-23CF-44E3-9099-C40C66FF867C}">
                  <a14:compatExt spid="_x0000_s6159"/>
                </a:ext>
                <a:ext uri="{FF2B5EF4-FFF2-40B4-BE49-F238E27FC236}">
                  <a16:creationId xmlns:a16="http://schemas.microsoft.com/office/drawing/2014/main" id="{00000000-0008-0000-0700-00000F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20</xdr:row>
          <xdr:rowOff>19050</xdr:rowOff>
        </xdr:from>
        <xdr:to>
          <xdr:col>15</xdr:col>
          <xdr:colOff>476250</xdr:colOff>
          <xdr:row>20</xdr:row>
          <xdr:rowOff>295275</xdr:rowOff>
        </xdr:to>
        <xdr:sp macro="" textlink="">
          <xdr:nvSpPr>
            <xdr:cNvPr id="6160" name="Spinner 16" hidden="1">
              <a:extLst>
                <a:ext uri="{63B3BB69-23CF-44E3-9099-C40C66FF867C}">
                  <a14:compatExt spid="_x0000_s6160"/>
                </a:ext>
                <a:ext uri="{FF2B5EF4-FFF2-40B4-BE49-F238E27FC236}">
                  <a16:creationId xmlns:a16="http://schemas.microsoft.com/office/drawing/2014/main" id="{00000000-0008-0000-0700-000010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20</xdr:row>
          <xdr:rowOff>19050</xdr:rowOff>
        </xdr:from>
        <xdr:to>
          <xdr:col>16</xdr:col>
          <xdr:colOff>476250</xdr:colOff>
          <xdr:row>20</xdr:row>
          <xdr:rowOff>295275</xdr:rowOff>
        </xdr:to>
        <xdr:sp macro="" textlink="">
          <xdr:nvSpPr>
            <xdr:cNvPr id="6161" name="Spinner 17" hidden="1">
              <a:extLst>
                <a:ext uri="{63B3BB69-23CF-44E3-9099-C40C66FF867C}">
                  <a14:compatExt spid="_x0000_s6161"/>
                </a:ext>
                <a:ext uri="{FF2B5EF4-FFF2-40B4-BE49-F238E27FC236}">
                  <a16:creationId xmlns:a16="http://schemas.microsoft.com/office/drawing/2014/main" id="{00000000-0008-0000-0700-000011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142875</xdr:colOff>
          <xdr:row>20</xdr:row>
          <xdr:rowOff>19050</xdr:rowOff>
        </xdr:from>
        <xdr:to>
          <xdr:col>17</xdr:col>
          <xdr:colOff>457200</xdr:colOff>
          <xdr:row>20</xdr:row>
          <xdr:rowOff>295275</xdr:rowOff>
        </xdr:to>
        <xdr:sp macro="" textlink="">
          <xdr:nvSpPr>
            <xdr:cNvPr id="6162" name="Spinner 18" hidden="1">
              <a:extLst>
                <a:ext uri="{63B3BB69-23CF-44E3-9099-C40C66FF867C}">
                  <a14:compatExt spid="_x0000_s6162"/>
                </a:ext>
                <a:ext uri="{FF2B5EF4-FFF2-40B4-BE49-F238E27FC236}">
                  <a16:creationId xmlns:a16="http://schemas.microsoft.com/office/drawing/2014/main" id="{00000000-0008-0000-0700-000012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20</xdr:row>
          <xdr:rowOff>19050</xdr:rowOff>
        </xdr:from>
        <xdr:to>
          <xdr:col>18</xdr:col>
          <xdr:colOff>476250</xdr:colOff>
          <xdr:row>20</xdr:row>
          <xdr:rowOff>295275</xdr:rowOff>
        </xdr:to>
        <xdr:sp macro="" textlink="">
          <xdr:nvSpPr>
            <xdr:cNvPr id="6163" name="Spinner 19" hidden="1">
              <a:extLst>
                <a:ext uri="{63B3BB69-23CF-44E3-9099-C40C66FF867C}">
                  <a14:compatExt spid="_x0000_s6163"/>
                </a:ext>
                <a:ext uri="{FF2B5EF4-FFF2-40B4-BE49-F238E27FC236}">
                  <a16:creationId xmlns:a16="http://schemas.microsoft.com/office/drawing/2014/main" id="{00000000-0008-0000-0700-000013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20</xdr:row>
          <xdr:rowOff>19050</xdr:rowOff>
        </xdr:from>
        <xdr:to>
          <xdr:col>19</xdr:col>
          <xdr:colOff>466725</xdr:colOff>
          <xdr:row>20</xdr:row>
          <xdr:rowOff>295275</xdr:rowOff>
        </xdr:to>
        <xdr:sp macro="" textlink="">
          <xdr:nvSpPr>
            <xdr:cNvPr id="6164" name="Spinner 20" hidden="1">
              <a:extLst>
                <a:ext uri="{63B3BB69-23CF-44E3-9099-C40C66FF867C}">
                  <a14:compatExt spid="_x0000_s6164"/>
                </a:ext>
                <a:ext uri="{FF2B5EF4-FFF2-40B4-BE49-F238E27FC236}">
                  <a16:creationId xmlns:a16="http://schemas.microsoft.com/office/drawing/2014/main" id="{00000000-0008-0000-0700-000014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20</xdr:row>
          <xdr:rowOff>19050</xdr:rowOff>
        </xdr:from>
        <xdr:to>
          <xdr:col>20</xdr:col>
          <xdr:colOff>438150</xdr:colOff>
          <xdr:row>20</xdr:row>
          <xdr:rowOff>295275</xdr:rowOff>
        </xdr:to>
        <xdr:sp macro="" textlink="">
          <xdr:nvSpPr>
            <xdr:cNvPr id="6165" name="Spinner 21" hidden="1">
              <a:extLst>
                <a:ext uri="{63B3BB69-23CF-44E3-9099-C40C66FF867C}">
                  <a14:compatExt spid="_x0000_s6165"/>
                </a:ext>
                <a:ext uri="{FF2B5EF4-FFF2-40B4-BE49-F238E27FC236}">
                  <a16:creationId xmlns:a16="http://schemas.microsoft.com/office/drawing/2014/main" id="{00000000-0008-0000-0700-000015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142875</xdr:colOff>
          <xdr:row>16</xdr:row>
          <xdr:rowOff>28575</xdr:rowOff>
        </xdr:from>
        <xdr:to>
          <xdr:col>1</xdr:col>
          <xdr:colOff>466725</xdr:colOff>
          <xdr:row>16</xdr:row>
          <xdr:rowOff>304800</xdr:rowOff>
        </xdr:to>
        <xdr:sp macro="" textlink="">
          <xdr:nvSpPr>
            <xdr:cNvPr id="6166" name="Spinner 22" hidden="1">
              <a:extLst>
                <a:ext uri="{63B3BB69-23CF-44E3-9099-C40C66FF867C}">
                  <a14:compatExt spid="_x0000_s6166"/>
                </a:ext>
                <a:ext uri="{FF2B5EF4-FFF2-40B4-BE49-F238E27FC236}">
                  <a16:creationId xmlns:a16="http://schemas.microsoft.com/office/drawing/2014/main" id="{00000000-0008-0000-0700-000016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133350</xdr:colOff>
          <xdr:row>16</xdr:row>
          <xdr:rowOff>28575</xdr:rowOff>
        </xdr:from>
        <xdr:to>
          <xdr:col>2</xdr:col>
          <xdr:colOff>457200</xdr:colOff>
          <xdr:row>16</xdr:row>
          <xdr:rowOff>304800</xdr:rowOff>
        </xdr:to>
        <xdr:sp macro="" textlink="">
          <xdr:nvSpPr>
            <xdr:cNvPr id="6167" name="Spinner 23" hidden="1">
              <a:extLst>
                <a:ext uri="{63B3BB69-23CF-44E3-9099-C40C66FF867C}">
                  <a14:compatExt spid="_x0000_s6167"/>
                </a:ext>
                <a:ext uri="{FF2B5EF4-FFF2-40B4-BE49-F238E27FC236}">
                  <a16:creationId xmlns:a16="http://schemas.microsoft.com/office/drawing/2014/main" id="{00000000-0008-0000-0700-000017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16</xdr:row>
          <xdr:rowOff>28575</xdr:rowOff>
        </xdr:from>
        <xdr:to>
          <xdr:col>3</xdr:col>
          <xdr:colOff>466725</xdr:colOff>
          <xdr:row>16</xdr:row>
          <xdr:rowOff>304800</xdr:rowOff>
        </xdr:to>
        <xdr:sp macro="" textlink="">
          <xdr:nvSpPr>
            <xdr:cNvPr id="6168" name="Spinner 24" hidden="1">
              <a:extLst>
                <a:ext uri="{63B3BB69-23CF-44E3-9099-C40C66FF867C}">
                  <a14:compatExt spid="_x0000_s6168"/>
                </a:ext>
                <a:ext uri="{FF2B5EF4-FFF2-40B4-BE49-F238E27FC236}">
                  <a16:creationId xmlns:a16="http://schemas.microsoft.com/office/drawing/2014/main" id="{00000000-0008-0000-0700-000018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114300</xdr:colOff>
          <xdr:row>16</xdr:row>
          <xdr:rowOff>28575</xdr:rowOff>
        </xdr:from>
        <xdr:to>
          <xdr:col>4</xdr:col>
          <xdr:colOff>438150</xdr:colOff>
          <xdr:row>16</xdr:row>
          <xdr:rowOff>304800</xdr:rowOff>
        </xdr:to>
        <xdr:sp macro="" textlink="">
          <xdr:nvSpPr>
            <xdr:cNvPr id="6169" name="Spinner 25" hidden="1">
              <a:extLst>
                <a:ext uri="{63B3BB69-23CF-44E3-9099-C40C66FF867C}">
                  <a14:compatExt spid="_x0000_s6169"/>
                </a:ext>
                <a:ext uri="{FF2B5EF4-FFF2-40B4-BE49-F238E27FC236}">
                  <a16:creationId xmlns:a16="http://schemas.microsoft.com/office/drawing/2014/main" id="{00000000-0008-0000-0700-000019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123825</xdr:colOff>
          <xdr:row>16</xdr:row>
          <xdr:rowOff>28575</xdr:rowOff>
        </xdr:from>
        <xdr:to>
          <xdr:col>5</xdr:col>
          <xdr:colOff>447675</xdr:colOff>
          <xdr:row>16</xdr:row>
          <xdr:rowOff>304800</xdr:rowOff>
        </xdr:to>
        <xdr:sp macro="" textlink="">
          <xdr:nvSpPr>
            <xdr:cNvPr id="6170" name="Spinner 26" hidden="1">
              <a:extLst>
                <a:ext uri="{63B3BB69-23CF-44E3-9099-C40C66FF867C}">
                  <a14:compatExt spid="_x0000_s6170"/>
                </a:ext>
                <a:ext uri="{FF2B5EF4-FFF2-40B4-BE49-F238E27FC236}">
                  <a16:creationId xmlns:a16="http://schemas.microsoft.com/office/drawing/2014/main" id="{00000000-0008-0000-0700-00001A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16</xdr:row>
          <xdr:rowOff>28575</xdr:rowOff>
        </xdr:from>
        <xdr:to>
          <xdr:col>6</xdr:col>
          <xdr:colOff>466725</xdr:colOff>
          <xdr:row>16</xdr:row>
          <xdr:rowOff>304800</xdr:rowOff>
        </xdr:to>
        <xdr:sp macro="" textlink="">
          <xdr:nvSpPr>
            <xdr:cNvPr id="6171" name="Spinner 27" hidden="1">
              <a:extLst>
                <a:ext uri="{63B3BB69-23CF-44E3-9099-C40C66FF867C}">
                  <a14:compatExt spid="_x0000_s6171"/>
                </a:ext>
                <a:ext uri="{FF2B5EF4-FFF2-40B4-BE49-F238E27FC236}">
                  <a16:creationId xmlns:a16="http://schemas.microsoft.com/office/drawing/2014/main" id="{00000000-0008-0000-0700-00001B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16</xdr:row>
          <xdr:rowOff>28575</xdr:rowOff>
        </xdr:from>
        <xdr:to>
          <xdr:col>7</xdr:col>
          <xdr:colOff>457200</xdr:colOff>
          <xdr:row>16</xdr:row>
          <xdr:rowOff>304800</xdr:rowOff>
        </xdr:to>
        <xdr:sp macro="" textlink="">
          <xdr:nvSpPr>
            <xdr:cNvPr id="6172" name="Spinner 28" hidden="1">
              <a:extLst>
                <a:ext uri="{63B3BB69-23CF-44E3-9099-C40C66FF867C}">
                  <a14:compatExt spid="_x0000_s6172"/>
                </a:ext>
                <a:ext uri="{FF2B5EF4-FFF2-40B4-BE49-F238E27FC236}">
                  <a16:creationId xmlns:a16="http://schemas.microsoft.com/office/drawing/2014/main" id="{00000000-0008-0000-0700-00001C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16</xdr:row>
          <xdr:rowOff>28575</xdr:rowOff>
        </xdr:from>
        <xdr:to>
          <xdr:col>8</xdr:col>
          <xdr:colOff>457200</xdr:colOff>
          <xdr:row>16</xdr:row>
          <xdr:rowOff>304800</xdr:rowOff>
        </xdr:to>
        <xdr:sp macro="" textlink="">
          <xdr:nvSpPr>
            <xdr:cNvPr id="6173" name="Spinner 29" hidden="1">
              <a:extLst>
                <a:ext uri="{63B3BB69-23CF-44E3-9099-C40C66FF867C}">
                  <a14:compatExt spid="_x0000_s6173"/>
                </a:ext>
                <a:ext uri="{FF2B5EF4-FFF2-40B4-BE49-F238E27FC236}">
                  <a16:creationId xmlns:a16="http://schemas.microsoft.com/office/drawing/2014/main" id="{00000000-0008-0000-0700-00001D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16</xdr:row>
          <xdr:rowOff>28575</xdr:rowOff>
        </xdr:from>
        <xdr:to>
          <xdr:col>9</xdr:col>
          <xdr:colOff>457200</xdr:colOff>
          <xdr:row>16</xdr:row>
          <xdr:rowOff>304800</xdr:rowOff>
        </xdr:to>
        <xdr:sp macro="" textlink="">
          <xdr:nvSpPr>
            <xdr:cNvPr id="6174" name="Spinner 30" hidden="1">
              <a:extLst>
                <a:ext uri="{63B3BB69-23CF-44E3-9099-C40C66FF867C}">
                  <a14:compatExt spid="_x0000_s6174"/>
                </a:ext>
                <a:ext uri="{FF2B5EF4-FFF2-40B4-BE49-F238E27FC236}">
                  <a16:creationId xmlns:a16="http://schemas.microsoft.com/office/drawing/2014/main" id="{00000000-0008-0000-0700-00001E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123825</xdr:colOff>
          <xdr:row>16</xdr:row>
          <xdr:rowOff>28575</xdr:rowOff>
        </xdr:from>
        <xdr:to>
          <xdr:col>10</xdr:col>
          <xdr:colOff>447675</xdr:colOff>
          <xdr:row>16</xdr:row>
          <xdr:rowOff>304800</xdr:rowOff>
        </xdr:to>
        <xdr:sp macro="" textlink="">
          <xdr:nvSpPr>
            <xdr:cNvPr id="6175" name="Spinner 31" hidden="1">
              <a:extLst>
                <a:ext uri="{63B3BB69-23CF-44E3-9099-C40C66FF867C}">
                  <a14:compatExt spid="_x0000_s6175"/>
                </a:ext>
                <a:ext uri="{FF2B5EF4-FFF2-40B4-BE49-F238E27FC236}">
                  <a16:creationId xmlns:a16="http://schemas.microsoft.com/office/drawing/2014/main" id="{00000000-0008-0000-0700-00001F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16</xdr:row>
          <xdr:rowOff>28575</xdr:rowOff>
        </xdr:from>
        <xdr:to>
          <xdr:col>11</xdr:col>
          <xdr:colOff>457200</xdr:colOff>
          <xdr:row>16</xdr:row>
          <xdr:rowOff>304800</xdr:rowOff>
        </xdr:to>
        <xdr:sp macro="" textlink="">
          <xdr:nvSpPr>
            <xdr:cNvPr id="6176" name="Spinner 32" hidden="1">
              <a:extLst>
                <a:ext uri="{63B3BB69-23CF-44E3-9099-C40C66FF867C}">
                  <a14:compatExt spid="_x0000_s6176"/>
                </a:ext>
                <a:ext uri="{FF2B5EF4-FFF2-40B4-BE49-F238E27FC236}">
                  <a16:creationId xmlns:a16="http://schemas.microsoft.com/office/drawing/2014/main" id="{00000000-0008-0000-0700-000020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16</xdr:row>
          <xdr:rowOff>28575</xdr:rowOff>
        </xdr:from>
        <xdr:to>
          <xdr:col>12</xdr:col>
          <xdr:colOff>476250</xdr:colOff>
          <xdr:row>16</xdr:row>
          <xdr:rowOff>304800</xdr:rowOff>
        </xdr:to>
        <xdr:sp macro="" textlink="">
          <xdr:nvSpPr>
            <xdr:cNvPr id="6177" name="Spinner 33" hidden="1">
              <a:extLst>
                <a:ext uri="{63B3BB69-23CF-44E3-9099-C40C66FF867C}">
                  <a14:compatExt spid="_x0000_s6177"/>
                </a:ext>
                <a:ext uri="{FF2B5EF4-FFF2-40B4-BE49-F238E27FC236}">
                  <a16:creationId xmlns:a16="http://schemas.microsoft.com/office/drawing/2014/main" id="{00000000-0008-0000-0700-000021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16</xdr:row>
          <xdr:rowOff>28575</xdr:rowOff>
        </xdr:from>
        <xdr:to>
          <xdr:col>13</xdr:col>
          <xdr:colOff>457200</xdr:colOff>
          <xdr:row>16</xdr:row>
          <xdr:rowOff>304800</xdr:rowOff>
        </xdr:to>
        <xdr:sp macro="" textlink="">
          <xdr:nvSpPr>
            <xdr:cNvPr id="6178" name="Spinner 34" hidden="1">
              <a:extLst>
                <a:ext uri="{63B3BB69-23CF-44E3-9099-C40C66FF867C}">
                  <a14:compatExt spid="_x0000_s6178"/>
                </a:ext>
                <a:ext uri="{FF2B5EF4-FFF2-40B4-BE49-F238E27FC236}">
                  <a16:creationId xmlns:a16="http://schemas.microsoft.com/office/drawing/2014/main" id="{00000000-0008-0000-0700-000022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16</xdr:row>
          <xdr:rowOff>28575</xdr:rowOff>
        </xdr:from>
        <xdr:to>
          <xdr:col>14</xdr:col>
          <xdr:colOff>457200</xdr:colOff>
          <xdr:row>16</xdr:row>
          <xdr:rowOff>304800</xdr:rowOff>
        </xdr:to>
        <xdr:sp macro="" textlink="">
          <xdr:nvSpPr>
            <xdr:cNvPr id="6179" name="Spinner 35" hidden="1">
              <a:extLst>
                <a:ext uri="{63B3BB69-23CF-44E3-9099-C40C66FF867C}">
                  <a14:compatExt spid="_x0000_s6179"/>
                </a:ext>
                <a:ext uri="{FF2B5EF4-FFF2-40B4-BE49-F238E27FC236}">
                  <a16:creationId xmlns:a16="http://schemas.microsoft.com/office/drawing/2014/main" id="{00000000-0008-0000-0700-000023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16</xdr:row>
          <xdr:rowOff>28575</xdr:rowOff>
        </xdr:from>
        <xdr:to>
          <xdr:col>15</xdr:col>
          <xdr:colOff>466725</xdr:colOff>
          <xdr:row>16</xdr:row>
          <xdr:rowOff>304800</xdr:rowOff>
        </xdr:to>
        <xdr:sp macro="" textlink="">
          <xdr:nvSpPr>
            <xdr:cNvPr id="6180" name="Spinner 36" hidden="1">
              <a:extLst>
                <a:ext uri="{63B3BB69-23CF-44E3-9099-C40C66FF867C}">
                  <a14:compatExt spid="_x0000_s6180"/>
                </a:ext>
                <a:ext uri="{FF2B5EF4-FFF2-40B4-BE49-F238E27FC236}">
                  <a16:creationId xmlns:a16="http://schemas.microsoft.com/office/drawing/2014/main" id="{00000000-0008-0000-0700-000024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133350</xdr:colOff>
          <xdr:row>16</xdr:row>
          <xdr:rowOff>28575</xdr:rowOff>
        </xdr:from>
        <xdr:to>
          <xdr:col>16</xdr:col>
          <xdr:colOff>457200</xdr:colOff>
          <xdr:row>16</xdr:row>
          <xdr:rowOff>304800</xdr:rowOff>
        </xdr:to>
        <xdr:sp macro="" textlink="">
          <xdr:nvSpPr>
            <xdr:cNvPr id="6181" name="Spinner 37" hidden="1">
              <a:extLst>
                <a:ext uri="{63B3BB69-23CF-44E3-9099-C40C66FF867C}">
                  <a14:compatExt spid="_x0000_s6181"/>
                </a:ext>
                <a:ext uri="{FF2B5EF4-FFF2-40B4-BE49-F238E27FC236}">
                  <a16:creationId xmlns:a16="http://schemas.microsoft.com/office/drawing/2014/main" id="{00000000-0008-0000-0700-000025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114300</xdr:colOff>
          <xdr:row>16</xdr:row>
          <xdr:rowOff>28575</xdr:rowOff>
        </xdr:from>
        <xdr:to>
          <xdr:col>17</xdr:col>
          <xdr:colOff>438150</xdr:colOff>
          <xdr:row>16</xdr:row>
          <xdr:rowOff>304800</xdr:rowOff>
        </xdr:to>
        <xdr:sp macro="" textlink="">
          <xdr:nvSpPr>
            <xdr:cNvPr id="6182" name="Spinner 38" hidden="1">
              <a:extLst>
                <a:ext uri="{63B3BB69-23CF-44E3-9099-C40C66FF867C}">
                  <a14:compatExt spid="_x0000_s6182"/>
                </a:ext>
                <a:ext uri="{FF2B5EF4-FFF2-40B4-BE49-F238E27FC236}">
                  <a16:creationId xmlns:a16="http://schemas.microsoft.com/office/drawing/2014/main" id="{00000000-0008-0000-0700-000026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16</xdr:row>
          <xdr:rowOff>28575</xdr:rowOff>
        </xdr:from>
        <xdr:to>
          <xdr:col>18</xdr:col>
          <xdr:colOff>476250</xdr:colOff>
          <xdr:row>16</xdr:row>
          <xdr:rowOff>304800</xdr:rowOff>
        </xdr:to>
        <xdr:sp macro="" textlink="">
          <xdr:nvSpPr>
            <xdr:cNvPr id="6183" name="Spinner 39" hidden="1">
              <a:extLst>
                <a:ext uri="{63B3BB69-23CF-44E3-9099-C40C66FF867C}">
                  <a14:compatExt spid="_x0000_s6183"/>
                </a:ext>
                <a:ext uri="{FF2B5EF4-FFF2-40B4-BE49-F238E27FC236}">
                  <a16:creationId xmlns:a16="http://schemas.microsoft.com/office/drawing/2014/main" id="{00000000-0008-0000-0700-000027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16</xdr:row>
          <xdr:rowOff>28575</xdr:rowOff>
        </xdr:from>
        <xdr:to>
          <xdr:col>19</xdr:col>
          <xdr:colOff>447675</xdr:colOff>
          <xdr:row>16</xdr:row>
          <xdr:rowOff>304800</xdr:rowOff>
        </xdr:to>
        <xdr:sp macro="" textlink="">
          <xdr:nvSpPr>
            <xdr:cNvPr id="6184" name="Spinner 40" hidden="1">
              <a:extLst>
                <a:ext uri="{63B3BB69-23CF-44E3-9099-C40C66FF867C}">
                  <a14:compatExt spid="_x0000_s6184"/>
                </a:ext>
                <a:ext uri="{FF2B5EF4-FFF2-40B4-BE49-F238E27FC236}">
                  <a16:creationId xmlns:a16="http://schemas.microsoft.com/office/drawing/2014/main" id="{00000000-0008-0000-0700-000028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133350</xdr:colOff>
          <xdr:row>16</xdr:row>
          <xdr:rowOff>28575</xdr:rowOff>
        </xdr:from>
        <xdr:to>
          <xdr:col>20</xdr:col>
          <xdr:colOff>457200</xdr:colOff>
          <xdr:row>16</xdr:row>
          <xdr:rowOff>304800</xdr:rowOff>
        </xdr:to>
        <xdr:sp macro="" textlink="">
          <xdr:nvSpPr>
            <xdr:cNvPr id="6185" name="Spinner 41" hidden="1">
              <a:extLst>
                <a:ext uri="{63B3BB69-23CF-44E3-9099-C40C66FF867C}">
                  <a14:compatExt spid="_x0000_s6185"/>
                </a:ext>
                <a:ext uri="{FF2B5EF4-FFF2-40B4-BE49-F238E27FC236}">
                  <a16:creationId xmlns:a16="http://schemas.microsoft.com/office/drawing/2014/main" id="{00000000-0008-0000-0700-000029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1209675</xdr:colOff>
      <xdr:row>0</xdr:row>
      <xdr:rowOff>142875</xdr:rowOff>
    </xdr:from>
    <xdr:to>
      <xdr:col>21</xdr:col>
      <xdr:colOff>114300</xdr:colOff>
      <xdr:row>14</xdr:row>
      <xdr:rowOff>314323</xdr:rowOff>
    </xdr:to>
    <xdr:graphicFrame macro="">
      <xdr:nvGraphicFramePr>
        <xdr:cNvPr id="43" name="Chart 42">
          <a:extLst>
            <a:ext uri="{FF2B5EF4-FFF2-40B4-BE49-F238E27FC236}">
              <a16:creationId xmlns:a16="http://schemas.microsoft.com/office/drawing/2014/main" id="{00000000-0008-0000-07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9</xdr:col>
          <xdr:colOff>161925</xdr:colOff>
          <xdr:row>25</xdr:row>
          <xdr:rowOff>19050</xdr:rowOff>
        </xdr:from>
        <xdr:to>
          <xdr:col>9</xdr:col>
          <xdr:colOff>552450</xdr:colOff>
          <xdr:row>25</xdr:row>
          <xdr:rowOff>295275</xdr:rowOff>
        </xdr:to>
        <xdr:sp macro="" textlink="">
          <xdr:nvSpPr>
            <xdr:cNvPr id="6186" name="Spinner 42" hidden="1">
              <a:extLst>
                <a:ext uri="{63B3BB69-23CF-44E3-9099-C40C66FF867C}">
                  <a14:compatExt spid="_x0000_s6186"/>
                </a:ext>
                <a:ext uri="{FF2B5EF4-FFF2-40B4-BE49-F238E27FC236}">
                  <a16:creationId xmlns:a16="http://schemas.microsoft.com/office/drawing/2014/main" id="{00000000-0008-0000-0700-00002A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180975</xdr:colOff>
          <xdr:row>20</xdr:row>
          <xdr:rowOff>38100</xdr:rowOff>
        </xdr:from>
        <xdr:to>
          <xdr:col>1</xdr:col>
          <xdr:colOff>495300</xdr:colOff>
          <xdr:row>20</xdr:row>
          <xdr:rowOff>314325</xdr:rowOff>
        </xdr:to>
        <xdr:sp macro="" textlink="">
          <xdr:nvSpPr>
            <xdr:cNvPr id="29697" name="Spinner 1" hidden="1">
              <a:extLst>
                <a:ext uri="{63B3BB69-23CF-44E3-9099-C40C66FF867C}">
                  <a14:compatExt spid="_x0000_s29697"/>
                </a:ext>
                <a:ext uri="{FF2B5EF4-FFF2-40B4-BE49-F238E27FC236}">
                  <a16:creationId xmlns:a16="http://schemas.microsoft.com/office/drawing/2014/main" id="{00000000-0008-0000-0800-000001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25</xdr:row>
          <xdr:rowOff>19050</xdr:rowOff>
        </xdr:from>
        <xdr:to>
          <xdr:col>1</xdr:col>
          <xdr:colOff>552450</xdr:colOff>
          <xdr:row>25</xdr:row>
          <xdr:rowOff>295275</xdr:rowOff>
        </xdr:to>
        <xdr:sp macro="" textlink="">
          <xdr:nvSpPr>
            <xdr:cNvPr id="29698" name="Spinner 2" hidden="1">
              <a:extLst>
                <a:ext uri="{63B3BB69-23CF-44E3-9099-C40C66FF867C}">
                  <a14:compatExt spid="_x0000_s29698"/>
                </a:ext>
                <a:ext uri="{FF2B5EF4-FFF2-40B4-BE49-F238E27FC236}">
                  <a16:creationId xmlns:a16="http://schemas.microsoft.com/office/drawing/2014/main" id="{00000000-0008-0000-0800-000002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180975</xdr:colOff>
          <xdr:row>20</xdr:row>
          <xdr:rowOff>28575</xdr:rowOff>
        </xdr:from>
        <xdr:to>
          <xdr:col>2</xdr:col>
          <xdr:colOff>495300</xdr:colOff>
          <xdr:row>20</xdr:row>
          <xdr:rowOff>304800</xdr:rowOff>
        </xdr:to>
        <xdr:sp macro="" textlink="">
          <xdr:nvSpPr>
            <xdr:cNvPr id="29699" name="Spinner 3" hidden="1">
              <a:extLst>
                <a:ext uri="{63B3BB69-23CF-44E3-9099-C40C66FF867C}">
                  <a14:compatExt spid="_x0000_s29699"/>
                </a:ext>
                <a:ext uri="{FF2B5EF4-FFF2-40B4-BE49-F238E27FC236}">
                  <a16:creationId xmlns:a16="http://schemas.microsoft.com/office/drawing/2014/main" id="{00000000-0008-0000-0800-000003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20</xdr:row>
          <xdr:rowOff>28575</xdr:rowOff>
        </xdr:from>
        <xdr:to>
          <xdr:col>3</xdr:col>
          <xdr:colOff>495300</xdr:colOff>
          <xdr:row>20</xdr:row>
          <xdr:rowOff>304800</xdr:rowOff>
        </xdr:to>
        <xdr:sp macro="" textlink="">
          <xdr:nvSpPr>
            <xdr:cNvPr id="29700" name="Spinner 4" hidden="1">
              <a:extLst>
                <a:ext uri="{63B3BB69-23CF-44E3-9099-C40C66FF867C}">
                  <a14:compatExt spid="_x0000_s29700"/>
                </a:ext>
                <a:ext uri="{FF2B5EF4-FFF2-40B4-BE49-F238E27FC236}">
                  <a16:creationId xmlns:a16="http://schemas.microsoft.com/office/drawing/2014/main" id="{00000000-0008-0000-0800-000004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20</xdr:row>
          <xdr:rowOff>28575</xdr:rowOff>
        </xdr:from>
        <xdr:to>
          <xdr:col>4</xdr:col>
          <xdr:colOff>476250</xdr:colOff>
          <xdr:row>20</xdr:row>
          <xdr:rowOff>304800</xdr:rowOff>
        </xdr:to>
        <xdr:sp macro="" textlink="">
          <xdr:nvSpPr>
            <xdr:cNvPr id="29701" name="Spinner 5" hidden="1">
              <a:extLst>
                <a:ext uri="{63B3BB69-23CF-44E3-9099-C40C66FF867C}">
                  <a14:compatExt spid="_x0000_s29701"/>
                </a:ext>
                <a:ext uri="{FF2B5EF4-FFF2-40B4-BE49-F238E27FC236}">
                  <a16:creationId xmlns:a16="http://schemas.microsoft.com/office/drawing/2014/main" id="{00000000-0008-0000-0800-000005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161925</xdr:colOff>
          <xdr:row>20</xdr:row>
          <xdr:rowOff>19050</xdr:rowOff>
        </xdr:from>
        <xdr:to>
          <xdr:col>5</xdr:col>
          <xdr:colOff>476250</xdr:colOff>
          <xdr:row>20</xdr:row>
          <xdr:rowOff>295275</xdr:rowOff>
        </xdr:to>
        <xdr:sp macro="" textlink="">
          <xdr:nvSpPr>
            <xdr:cNvPr id="29702" name="Spinner 6" hidden="1">
              <a:extLst>
                <a:ext uri="{63B3BB69-23CF-44E3-9099-C40C66FF867C}">
                  <a14:compatExt spid="_x0000_s29702"/>
                </a:ext>
                <a:ext uri="{FF2B5EF4-FFF2-40B4-BE49-F238E27FC236}">
                  <a16:creationId xmlns:a16="http://schemas.microsoft.com/office/drawing/2014/main" id="{00000000-0008-0000-0800-000006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20</xdr:row>
          <xdr:rowOff>19050</xdr:rowOff>
        </xdr:from>
        <xdr:to>
          <xdr:col>6</xdr:col>
          <xdr:colOff>485775</xdr:colOff>
          <xdr:row>20</xdr:row>
          <xdr:rowOff>295275</xdr:rowOff>
        </xdr:to>
        <xdr:sp macro="" textlink="">
          <xdr:nvSpPr>
            <xdr:cNvPr id="29703" name="Spinner 7" hidden="1">
              <a:extLst>
                <a:ext uri="{63B3BB69-23CF-44E3-9099-C40C66FF867C}">
                  <a14:compatExt spid="_x0000_s29703"/>
                </a:ext>
                <a:ext uri="{FF2B5EF4-FFF2-40B4-BE49-F238E27FC236}">
                  <a16:creationId xmlns:a16="http://schemas.microsoft.com/office/drawing/2014/main" id="{00000000-0008-0000-0800-000007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209550</xdr:colOff>
          <xdr:row>20</xdr:row>
          <xdr:rowOff>19050</xdr:rowOff>
        </xdr:from>
        <xdr:to>
          <xdr:col>7</xdr:col>
          <xdr:colOff>523875</xdr:colOff>
          <xdr:row>20</xdr:row>
          <xdr:rowOff>295275</xdr:rowOff>
        </xdr:to>
        <xdr:sp macro="" textlink="">
          <xdr:nvSpPr>
            <xdr:cNvPr id="29704" name="Spinner 8" hidden="1">
              <a:extLst>
                <a:ext uri="{63B3BB69-23CF-44E3-9099-C40C66FF867C}">
                  <a14:compatExt spid="_x0000_s29704"/>
                </a:ext>
                <a:ext uri="{FF2B5EF4-FFF2-40B4-BE49-F238E27FC236}">
                  <a16:creationId xmlns:a16="http://schemas.microsoft.com/office/drawing/2014/main" id="{00000000-0008-0000-0800-000008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20</xdr:row>
          <xdr:rowOff>19050</xdr:rowOff>
        </xdr:from>
        <xdr:to>
          <xdr:col>8</xdr:col>
          <xdr:colOff>457200</xdr:colOff>
          <xdr:row>20</xdr:row>
          <xdr:rowOff>295275</xdr:rowOff>
        </xdr:to>
        <xdr:sp macro="" textlink="">
          <xdr:nvSpPr>
            <xdr:cNvPr id="29705" name="Spinner 9" hidden="1">
              <a:extLst>
                <a:ext uri="{63B3BB69-23CF-44E3-9099-C40C66FF867C}">
                  <a14:compatExt spid="_x0000_s29705"/>
                </a:ext>
                <a:ext uri="{FF2B5EF4-FFF2-40B4-BE49-F238E27FC236}">
                  <a16:creationId xmlns:a16="http://schemas.microsoft.com/office/drawing/2014/main" id="{00000000-0008-0000-0800-000009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20</xdr:row>
          <xdr:rowOff>19050</xdr:rowOff>
        </xdr:from>
        <xdr:to>
          <xdr:col>9</xdr:col>
          <xdr:colOff>457200</xdr:colOff>
          <xdr:row>20</xdr:row>
          <xdr:rowOff>295275</xdr:rowOff>
        </xdr:to>
        <xdr:sp macro="" textlink="">
          <xdr:nvSpPr>
            <xdr:cNvPr id="29706" name="Spinner 10" hidden="1">
              <a:extLst>
                <a:ext uri="{63B3BB69-23CF-44E3-9099-C40C66FF867C}">
                  <a14:compatExt spid="_x0000_s29706"/>
                </a:ext>
                <a:ext uri="{FF2B5EF4-FFF2-40B4-BE49-F238E27FC236}">
                  <a16:creationId xmlns:a16="http://schemas.microsoft.com/office/drawing/2014/main" id="{00000000-0008-0000-0800-00000A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20</xdr:row>
          <xdr:rowOff>19050</xdr:rowOff>
        </xdr:from>
        <xdr:to>
          <xdr:col>10</xdr:col>
          <xdr:colOff>457200</xdr:colOff>
          <xdr:row>20</xdr:row>
          <xdr:rowOff>295275</xdr:rowOff>
        </xdr:to>
        <xdr:sp macro="" textlink="">
          <xdr:nvSpPr>
            <xdr:cNvPr id="29707" name="Spinner 11" hidden="1">
              <a:extLst>
                <a:ext uri="{63B3BB69-23CF-44E3-9099-C40C66FF867C}">
                  <a14:compatExt spid="_x0000_s29707"/>
                </a:ext>
                <a:ext uri="{FF2B5EF4-FFF2-40B4-BE49-F238E27FC236}">
                  <a16:creationId xmlns:a16="http://schemas.microsoft.com/office/drawing/2014/main" id="{00000000-0008-0000-0800-00000B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20</xdr:row>
          <xdr:rowOff>28575</xdr:rowOff>
        </xdr:from>
        <xdr:to>
          <xdr:col>11</xdr:col>
          <xdr:colOff>457200</xdr:colOff>
          <xdr:row>20</xdr:row>
          <xdr:rowOff>304800</xdr:rowOff>
        </xdr:to>
        <xdr:sp macro="" textlink="">
          <xdr:nvSpPr>
            <xdr:cNvPr id="29708" name="Spinner 12" hidden="1">
              <a:extLst>
                <a:ext uri="{63B3BB69-23CF-44E3-9099-C40C66FF867C}">
                  <a14:compatExt spid="_x0000_s29708"/>
                </a:ext>
                <a:ext uri="{FF2B5EF4-FFF2-40B4-BE49-F238E27FC236}">
                  <a16:creationId xmlns:a16="http://schemas.microsoft.com/office/drawing/2014/main" id="{00000000-0008-0000-0800-00000C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20</xdr:row>
          <xdr:rowOff>19050</xdr:rowOff>
        </xdr:from>
        <xdr:to>
          <xdr:col>12</xdr:col>
          <xdr:colOff>466725</xdr:colOff>
          <xdr:row>20</xdr:row>
          <xdr:rowOff>295275</xdr:rowOff>
        </xdr:to>
        <xdr:sp macro="" textlink="">
          <xdr:nvSpPr>
            <xdr:cNvPr id="29709" name="Spinner 13" hidden="1">
              <a:extLst>
                <a:ext uri="{63B3BB69-23CF-44E3-9099-C40C66FF867C}">
                  <a14:compatExt spid="_x0000_s29709"/>
                </a:ext>
                <a:ext uri="{FF2B5EF4-FFF2-40B4-BE49-F238E27FC236}">
                  <a16:creationId xmlns:a16="http://schemas.microsoft.com/office/drawing/2014/main" id="{00000000-0008-0000-0800-00000D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20</xdr:row>
          <xdr:rowOff>19050</xdr:rowOff>
        </xdr:from>
        <xdr:to>
          <xdr:col>13</xdr:col>
          <xdr:colOff>447675</xdr:colOff>
          <xdr:row>20</xdr:row>
          <xdr:rowOff>295275</xdr:rowOff>
        </xdr:to>
        <xdr:sp macro="" textlink="">
          <xdr:nvSpPr>
            <xdr:cNvPr id="29710" name="Spinner 14" hidden="1">
              <a:extLst>
                <a:ext uri="{63B3BB69-23CF-44E3-9099-C40C66FF867C}">
                  <a14:compatExt spid="_x0000_s29710"/>
                </a:ext>
                <a:ext uri="{FF2B5EF4-FFF2-40B4-BE49-F238E27FC236}">
                  <a16:creationId xmlns:a16="http://schemas.microsoft.com/office/drawing/2014/main" id="{00000000-0008-0000-0800-00000E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20</xdr:row>
          <xdr:rowOff>19050</xdr:rowOff>
        </xdr:from>
        <xdr:to>
          <xdr:col>14</xdr:col>
          <xdr:colOff>466725</xdr:colOff>
          <xdr:row>20</xdr:row>
          <xdr:rowOff>295275</xdr:rowOff>
        </xdr:to>
        <xdr:sp macro="" textlink="">
          <xdr:nvSpPr>
            <xdr:cNvPr id="29711" name="Spinner 15" hidden="1">
              <a:extLst>
                <a:ext uri="{63B3BB69-23CF-44E3-9099-C40C66FF867C}">
                  <a14:compatExt spid="_x0000_s29711"/>
                </a:ext>
                <a:ext uri="{FF2B5EF4-FFF2-40B4-BE49-F238E27FC236}">
                  <a16:creationId xmlns:a16="http://schemas.microsoft.com/office/drawing/2014/main" id="{00000000-0008-0000-0800-00000F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20</xdr:row>
          <xdr:rowOff>19050</xdr:rowOff>
        </xdr:from>
        <xdr:to>
          <xdr:col>15</xdr:col>
          <xdr:colOff>476250</xdr:colOff>
          <xdr:row>20</xdr:row>
          <xdr:rowOff>295275</xdr:rowOff>
        </xdr:to>
        <xdr:sp macro="" textlink="">
          <xdr:nvSpPr>
            <xdr:cNvPr id="29712" name="Spinner 16" hidden="1">
              <a:extLst>
                <a:ext uri="{63B3BB69-23CF-44E3-9099-C40C66FF867C}">
                  <a14:compatExt spid="_x0000_s29712"/>
                </a:ext>
                <a:ext uri="{FF2B5EF4-FFF2-40B4-BE49-F238E27FC236}">
                  <a16:creationId xmlns:a16="http://schemas.microsoft.com/office/drawing/2014/main" id="{00000000-0008-0000-0800-000010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20</xdr:row>
          <xdr:rowOff>19050</xdr:rowOff>
        </xdr:from>
        <xdr:to>
          <xdr:col>16</xdr:col>
          <xdr:colOff>476250</xdr:colOff>
          <xdr:row>20</xdr:row>
          <xdr:rowOff>295275</xdr:rowOff>
        </xdr:to>
        <xdr:sp macro="" textlink="">
          <xdr:nvSpPr>
            <xdr:cNvPr id="29713" name="Spinner 17" hidden="1">
              <a:extLst>
                <a:ext uri="{63B3BB69-23CF-44E3-9099-C40C66FF867C}">
                  <a14:compatExt spid="_x0000_s29713"/>
                </a:ext>
                <a:ext uri="{FF2B5EF4-FFF2-40B4-BE49-F238E27FC236}">
                  <a16:creationId xmlns:a16="http://schemas.microsoft.com/office/drawing/2014/main" id="{00000000-0008-0000-0800-000011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142875</xdr:colOff>
          <xdr:row>20</xdr:row>
          <xdr:rowOff>19050</xdr:rowOff>
        </xdr:from>
        <xdr:to>
          <xdr:col>17</xdr:col>
          <xdr:colOff>457200</xdr:colOff>
          <xdr:row>20</xdr:row>
          <xdr:rowOff>295275</xdr:rowOff>
        </xdr:to>
        <xdr:sp macro="" textlink="">
          <xdr:nvSpPr>
            <xdr:cNvPr id="29714" name="Spinner 18" hidden="1">
              <a:extLst>
                <a:ext uri="{63B3BB69-23CF-44E3-9099-C40C66FF867C}">
                  <a14:compatExt spid="_x0000_s29714"/>
                </a:ext>
                <a:ext uri="{FF2B5EF4-FFF2-40B4-BE49-F238E27FC236}">
                  <a16:creationId xmlns:a16="http://schemas.microsoft.com/office/drawing/2014/main" id="{00000000-0008-0000-0800-000012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20</xdr:row>
          <xdr:rowOff>19050</xdr:rowOff>
        </xdr:from>
        <xdr:to>
          <xdr:col>18</xdr:col>
          <xdr:colOff>476250</xdr:colOff>
          <xdr:row>20</xdr:row>
          <xdr:rowOff>295275</xdr:rowOff>
        </xdr:to>
        <xdr:sp macro="" textlink="">
          <xdr:nvSpPr>
            <xdr:cNvPr id="29715" name="Spinner 19" hidden="1">
              <a:extLst>
                <a:ext uri="{63B3BB69-23CF-44E3-9099-C40C66FF867C}">
                  <a14:compatExt spid="_x0000_s29715"/>
                </a:ext>
                <a:ext uri="{FF2B5EF4-FFF2-40B4-BE49-F238E27FC236}">
                  <a16:creationId xmlns:a16="http://schemas.microsoft.com/office/drawing/2014/main" id="{00000000-0008-0000-0800-000013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20</xdr:row>
          <xdr:rowOff>19050</xdr:rowOff>
        </xdr:from>
        <xdr:to>
          <xdr:col>19</xdr:col>
          <xdr:colOff>466725</xdr:colOff>
          <xdr:row>20</xdr:row>
          <xdr:rowOff>295275</xdr:rowOff>
        </xdr:to>
        <xdr:sp macro="" textlink="">
          <xdr:nvSpPr>
            <xdr:cNvPr id="29716" name="Spinner 20" hidden="1">
              <a:extLst>
                <a:ext uri="{63B3BB69-23CF-44E3-9099-C40C66FF867C}">
                  <a14:compatExt spid="_x0000_s29716"/>
                </a:ext>
                <a:ext uri="{FF2B5EF4-FFF2-40B4-BE49-F238E27FC236}">
                  <a16:creationId xmlns:a16="http://schemas.microsoft.com/office/drawing/2014/main" id="{00000000-0008-0000-0800-000014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20</xdr:row>
          <xdr:rowOff>19050</xdr:rowOff>
        </xdr:from>
        <xdr:to>
          <xdr:col>20</xdr:col>
          <xdr:colOff>438150</xdr:colOff>
          <xdr:row>20</xdr:row>
          <xdr:rowOff>295275</xdr:rowOff>
        </xdr:to>
        <xdr:sp macro="" textlink="">
          <xdr:nvSpPr>
            <xdr:cNvPr id="29717" name="Spinner 21" hidden="1">
              <a:extLst>
                <a:ext uri="{63B3BB69-23CF-44E3-9099-C40C66FF867C}">
                  <a14:compatExt spid="_x0000_s29717"/>
                </a:ext>
                <a:ext uri="{FF2B5EF4-FFF2-40B4-BE49-F238E27FC236}">
                  <a16:creationId xmlns:a16="http://schemas.microsoft.com/office/drawing/2014/main" id="{00000000-0008-0000-0800-000015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142875</xdr:colOff>
          <xdr:row>16</xdr:row>
          <xdr:rowOff>28575</xdr:rowOff>
        </xdr:from>
        <xdr:to>
          <xdr:col>1</xdr:col>
          <xdr:colOff>466725</xdr:colOff>
          <xdr:row>16</xdr:row>
          <xdr:rowOff>304800</xdr:rowOff>
        </xdr:to>
        <xdr:sp macro="" textlink="">
          <xdr:nvSpPr>
            <xdr:cNvPr id="29718" name="Spinner 22" hidden="1">
              <a:extLst>
                <a:ext uri="{63B3BB69-23CF-44E3-9099-C40C66FF867C}">
                  <a14:compatExt spid="_x0000_s29718"/>
                </a:ext>
                <a:ext uri="{FF2B5EF4-FFF2-40B4-BE49-F238E27FC236}">
                  <a16:creationId xmlns:a16="http://schemas.microsoft.com/office/drawing/2014/main" id="{00000000-0008-0000-0800-000016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133350</xdr:colOff>
          <xdr:row>16</xdr:row>
          <xdr:rowOff>28575</xdr:rowOff>
        </xdr:from>
        <xdr:to>
          <xdr:col>2</xdr:col>
          <xdr:colOff>457200</xdr:colOff>
          <xdr:row>16</xdr:row>
          <xdr:rowOff>304800</xdr:rowOff>
        </xdr:to>
        <xdr:sp macro="" textlink="">
          <xdr:nvSpPr>
            <xdr:cNvPr id="29719" name="Spinner 23" hidden="1">
              <a:extLst>
                <a:ext uri="{63B3BB69-23CF-44E3-9099-C40C66FF867C}">
                  <a14:compatExt spid="_x0000_s29719"/>
                </a:ext>
                <a:ext uri="{FF2B5EF4-FFF2-40B4-BE49-F238E27FC236}">
                  <a16:creationId xmlns:a16="http://schemas.microsoft.com/office/drawing/2014/main" id="{00000000-0008-0000-0800-000017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16</xdr:row>
          <xdr:rowOff>28575</xdr:rowOff>
        </xdr:from>
        <xdr:to>
          <xdr:col>3</xdr:col>
          <xdr:colOff>466725</xdr:colOff>
          <xdr:row>16</xdr:row>
          <xdr:rowOff>304800</xdr:rowOff>
        </xdr:to>
        <xdr:sp macro="" textlink="">
          <xdr:nvSpPr>
            <xdr:cNvPr id="29720" name="Spinner 24" hidden="1">
              <a:extLst>
                <a:ext uri="{63B3BB69-23CF-44E3-9099-C40C66FF867C}">
                  <a14:compatExt spid="_x0000_s29720"/>
                </a:ext>
                <a:ext uri="{FF2B5EF4-FFF2-40B4-BE49-F238E27FC236}">
                  <a16:creationId xmlns:a16="http://schemas.microsoft.com/office/drawing/2014/main" id="{00000000-0008-0000-0800-000018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114300</xdr:colOff>
          <xdr:row>16</xdr:row>
          <xdr:rowOff>28575</xdr:rowOff>
        </xdr:from>
        <xdr:to>
          <xdr:col>4</xdr:col>
          <xdr:colOff>438150</xdr:colOff>
          <xdr:row>16</xdr:row>
          <xdr:rowOff>304800</xdr:rowOff>
        </xdr:to>
        <xdr:sp macro="" textlink="">
          <xdr:nvSpPr>
            <xdr:cNvPr id="29721" name="Spinner 25" hidden="1">
              <a:extLst>
                <a:ext uri="{63B3BB69-23CF-44E3-9099-C40C66FF867C}">
                  <a14:compatExt spid="_x0000_s29721"/>
                </a:ext>
                <a:ext uri="{FF2B5EF4-FFF2-40B4-BE49-F238E27FC236}">
                  <a16:creationId xmlns:a16="http://schemas.microsoft.com/office/drawing/2014/main" id="{00000000-0008-0000-0800-000019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123825</xdr:colOff>
          <xdr:row>16</xdr:row>
          <xdr:rowOff>28575</xdr:rowOff>
        </xdr:from>
        <xdr:to>
          <xdr:col>5</xdr:col>
          <xdr:colOff>447675</xdr:colOff>
          <xdr:row>16</xdr:row>
          <xdr:rowOff>304800</xdr:rowOff>
        </xdr:to>
        <xdr:sp macro="" textlink="">
          <xdr:nvSpPr>
            <xdr:cNvPr id="29722" name="Spinner 26" hidden="1">
              <a:extLst>
                <a:ext uri="{63B3BB69-23CF-44E3-9099-C40C66FF867C}">
                  <a14:compatExt spid="_x0000_s29722"/>
                </a:ext>
                <a:ext uri="{FF2B5EF4-FFF2-40B4-BE49-F238E27FC236}">
                  <a16:creationId xmlns:a16="http://schemas.microsoft.com/office/drawing/2014/main" id="{00000000-0008-0000-0800-00001A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16</xdr:row>
          <xdr:rowOff>28575</xdr:rowOff>
        </xdr:from>
        <xdr:to>
          <xdr:col>6</xdr:col>
          <xdr:colOff>466725</xdr:colOff>
          <xdr:row>16</xdr:row>
          <xdr:rowOff>304800</xdr:rowOff>
        </xdr:to>
        <xdr:sp macro="" textlink="">
          <xdr:nvSpPr>
            <xdr:cNvPr id="29723" name="Spinner 27" hidden="1">
              <a:extLst>
                <a:ext uri="{63B3BB69-23CF-44E3-9099-C40C66FF867C}">
                  <a14:compatExt spid="_x0000_s29723"/>
                </a:ext>
                <a:ext uri="{FF2B5EF4-FFF2-40B4-BE49-F238E27FC236}">
                  <a16:creationId xmlns:a16="http://schemas.microsoft.com/office/drawing/2014/main" id="{00000000-0008-0000-0800-00001B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16</xdr:row>
          <xdr:rowOff>28575</xdr:rowOff>
        </xdr:from>
        <xdr:to>
          <xdr:col>7</xdr:col>
          <xdr:colOff>457200</xdr:colOff>
          <xdr:row>16</xdr:row>
          <xdr:rowOff>304800</xdr:rowOff>
        </xdr:to>
        <xdr:sp macro="" textlink="">
          <xdr:nvSpPr>
            <xdr:cNvPr id="29724" name="Spinner 28" hidden="1">
              <a:extLst>
                <a:ext uri="{63B3BB69-23CF-44E3-9099-C40C66FF867C}">
                  <a14:compatExt spid="_x0000_s29724"/>
                </a:ext>
                <a:ext uri="{FF2B5EF4-FFF2-40B4-BE49-F238E27FC236}">
                  <a16:creationId xmlns:a16="http://schemas.microsoft.com/office/drawing/2014/main" id="{00000000-0008-0000-0800-00001C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16</xdr:row>
          <xdr:rowOff>28575</xdr:rowOff>
        </xdr:from>
        <xdr:to>
          <xdr:col>8</xdr:col>
          <xdr:colOff>457200</xdr:colOff>
          <xdr:row>16</xdr:row>
          <xdr:rowOff>304800</xdr:rowOff>
        </xdr:to>
        <xdr:sp macro="" textlink="">
          <xdr:nvSpPr>
            <xdr:cNvPr id="29725" name="Spinner 29" hidden="1">
              <a:extLst>
                <a:ext uri="{63B3BB69-23CF-44E3-9099-C40C66FF867C}">
                  <a14:compatExt spid="_x0000_s29725"/>
                </a:ext>
                <a:ext uri="{FF2B5EF4-FFF2-40B4-BE49-F238E27FC236}">
                  <a16:creationId xmlns:a16="http://schemas.microsoft.com/office/drawing/2014/main" id="{00000000-0008-0000-0800-00001D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16</xdr:row>
          <xdr:rowOff>28575</xdr:rowOff>
        </xdr:from>
        <xdr:to>
          <xdr:col>9</xdr:col>
          <xdr:colOff>457200</xdr:colOff>
          <xdr:row>16</xdr:row>
          <xdr:rowOff>304800</xdr:rowOff>
        </xdr:to>
        <xdr:sp macro="" textlink="">
          <xdr:nvSpPr>
            <xdr:cNvPr id="29726" name="Spinner 30" hidden="1">
              <a:extLst>
                <a:ext uri="{63B3BB69-23CF-44E3-9099-C40C66FF867C}">
                  <a14:compatExt spid="_x0000_s29726"/>
                </a:ext>
                <a:ext uri="{FF2B5EF4-FFF2-40B4-BE49-F238E27FC236}">
                  <a16:creationId xmlns:a16="http://schemas.microsoft.com/office/drawing/2014/main" id="{00000000-0008-0000-0800-00001E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123825</xdr:colOff>
          <xdr:row>16</xdr:row>
          <xdr:rowOff>28575</xdr:rowOff>
        </xdr:from>
        <xdr:to>
          <xdr:col>10</xdr:col>
          <xdr:colOff>447675</xdr:colOff>
          <xdr:row>16</xdr:row>
          <xdr:rowOff>304800</xdr:rowOff>
        </xdr:to>
        <xdr:sp macro="" textlink="">
          <xdr:nvSpPr>
            <xdr:cNvPr id="29727" name="Spinner 31" hidden="1">
              <a:extLst>
                <a:ext uri="{63B3BB69-23CF-44E3-9099-C40C66FF867C}">
                  <a14:compatExt spid="_x0000_s29727"/>
                </a:ext>
                <a:ext uri="{FF2B5EF4-FFF2-40B4-BE49-F238E27FC236}">
                  <a16:creationId xmlns:a16="http://schemas.microsoft.com/office/drawing/2014/main" id="{00000000-0008-0000-0800-00001F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16</xdr:row>
          <xdr:rowOff>28575</xdr:rowOff>
        </xdr:from>
        <xdr:to>
          <xdr:col>11</xdr:col>
          <xdr:colOff>457200</xdr:colOff>
          <xdr:row>16</xdr:row>
          <xdr:rowOff>304800</xdr:rowOff>
        </xdr:to>
        <xdr:sp macro="" textlink="">
          <xdr:nvSpPr>
            <xdr:cNvPr id="29728" name="Spinner 32" hidden="1">
              <a:extLst>
                <a:ext uri="{63B3BB69-23CF-44E3-9099-C40C66FF867C}">
                  <a14:compatExt spid="_x0000_s29728"/>
                </a:ext>
                <a:ext uri="{FF2B5EF4-FFF2-40B4-BE49-F238E27FC236}">
                  <a16:creationId xmlns:a16="http://schemas.microsoft.com/office/drawing/2014/main" id="{00000000-0008-0000-0800-000020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16</xdr:row>
          <xdr:rowOff>28575</xdr:rowOff>
        </xdr:from>
        <xdr:to>
          <xdr:col>12</xdr:col>
          <xdr:colOff>476250</xdr:colOff>
          <xdr:row>16</xdr:row>
          <xdr:rowOff>304800</xdr:rowOff>
        </xdr:to>
        <xdr:sp macro="" textlink="">
          <xdr:nvSpPr>
            <xdr:cNvPr id="29729" name="Spinner 33" hidden="1">
              <a:extLst>
                <a:ext uri="{63B3BB69-23CF-44E3-9099-C40C66FF867C}">
                  <a14:compatExt spid="_x0000_s29729"/>
                </a:ext>
                <a:ext uri="{FF2B5EF4-FFF2-40B4-BE49-F238E27FC236}">
                  <a16:creationId xmlns:a16="http://schemas.microsoft.com/office/drawing/2014/main" id="{00000000-0008-0000-0800-000021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16</xdr:row>
          <xdr:rowOff>28575</xdr:rowOff>
        </xdr:from>
        <xdr:to>
          <xdr:col>13</xdr:col>
          <xdr:colOff>457200</xdr:colOff>
          <xdr:row>16</xdr:row>
          <xdr:rowOff>304800</xdr:rowOff>
        </xdr:to>
        <xdr:sp macro="" textlink="">
          <xdr:nvSpPr>
            <xdr:cNvPr id="29730" name="Spinner 34" hidden="1">
              <a:extLst>
                <a:ext uri="{63B3BB69-23CF-44E3-9099-C40C66FF867C}">
                  <a14:compatExt spid="_x0000_s29730"/>
                </a:ext>
                <a:ext uri="{FF2B5EF4-FFF2-40B4-BE49-F238E27FC236}">
                  <a16:creationId xmlns:a16="http://schemas.microsoft.com/office/drawing/2014/main" id="{00000000-0008-0000-0800-000022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16</xdr:row>
          <xdr:rowOff>28575</xdr:rowOff>
        </xdr:from>
        <xdr:to>
          <xdr:col>14</xdr:col>
          <xdr:colOff>457200</xdr:colOff>
          <xdr:row>16</xdr:row>
          <xdr:rowOff>304800</xdr:rowOff>
        </xdr:to>
        <xdr:sp macro="" textlink="">
          <xdr:nvSpPr>
            <xdr:cNvPr id="29731" name="Spinner 35" hidden="1">
              <a:extLst>
                <a:ext uri="{63B3BB69-23CF-44E3-9099-C40C66FF867C}">
                  <a14:compatExt spid="_x0000_s29731"/>
                </a:ext>
                <a:ext uri="{FF2B5EF4-FFF2-40B4-BE49-F238E27FC236}">
                  <a16:creationId xmlns:a16="http://schemas.microsoft.com/office/drawing/2014/main" id="{00000000-0008-0000-0800-000023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16</xdr:row>
          <xdr:rowOff>28575</xdr:rowOff>
        </xdr:from>
        <xdr:to>
          <xdr:col>15</xdr:col>
          <xdr:colOff>466725</xdr:colOff>
          <xdr:row>16</xdr:row>
          <xdr:rowOff>304800</xdr:rowOff>
        </xdr:to>
        <xdr:sp macro="" textlink="">
          <xdr:nvSpPr>
            <xdr:cNvPr id="29732" name="Spinner 36" hidden="1">
              <a:extLst>
                <a:ext uri="{63B3BB69-23CF-44E3-9099-C40C66FF867C}">
                  <a14:compatExt spid="_x0000_s29732"/>
                </a:ext>
                <a:ext uri="{FF2B5EF4-FFF2-40B4-BE49-F238E27FC236}">
                  <a16:creationId xmlns:a16="http://schemas.microsoft.com/office/drawing/2014/main" id="{00000000-0008-0000-0800-000024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133350</xdr:colOff>
          <xdr:row>16</xdr:row>
          <xdr:rowOff>28575</xdr:rowOff>
        </xdr:from>
        <xdr:to>
          <xdr:col>16</xdr:col>
          <xdr:colOff>457200</xdr:colOff>
          <xdr:row>16</xdr:row>
          <xdr:rowOff>304800</xdr:rowOff>
        </xdr:to>
        <xdr:sp macro="" textlink="">
          <xdr:nvSpPr>
            <xdr:cNvPr id="29733" name="Spinner 37" hidden="1">
              <a:extLst>
                <a:ext uri="{63B3BB69-23CF-44E3-9099-C40C66FF867C}">
                  <a14:compatExt spid="_x0000_s29733"/>
                </a:ext>
                <a:ext uri="{FF2B5EF4-FFF2-40B4-BE49-F238E27FC236}">
                  <a16:creationId xmlns:a16="http://schemas.microsoft.com/office/drawing/2014/main" id="{00000000-0008-0000-0800-000025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114300</xdr:colOff>
          <xdr:row>16</xdr:row>
          <xdr:rowOff>28575</xdr:rowOff>
        </xdr:from>
        <xdr:to>
          <xdr:col>17</xdr:col>
          <xdr:colOff>438150</xdr:colOff>
          <xdr:row>16</xdr:row>
          <xdr:rowOff>304800</xdr:rowOff>
        </xdr:to>
        <xdr:sp macro="" textlink="">
          <xdr:nvSpPr>
            <xdr:cNvPr id="29734" name="Spinner 38" hidden="1">
              <a:extLst>
                <a:ext uri="{63B3BB69-23CF-44E3-9099-C40C66FF867C}">
                  <a14:compatExt spid="_x0000_s29734"/>
                </a:ext>
                <a:ext uri="{FF2B5EF4-FFF2-40B4-BE49-F238E27FC236}">
                  <a16:creationId xmlns:a16="http://schemas.microsoft.com/office/drawing/2014/main" id="{00000000-0008-0000-0800-000026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16</xdr:row>
          <xdr:rowOff>28575</xdr:rowOff>
        </xdr:from>
        <xdr:to>
          <xdr:col>18</xdr:col>
          <xdr:colOff>476250</xdr:colOff>
          <xdr:row>16</xdr:row>
          <xdr:rowOff>304800</xdr:rowOff>
        </xdr:to>
        <xdr:sp macro="" textlink="">
          <xdr:nvSpPr>
            <xdr:cNvPr id="29735" name="Spinner 39" hidden="1">
              <a:extLst>
                <a:ext uri="{63B3BB69-23CF-44E3-9099-C40C66FF867C}">
                  <a14:compatExt spid="_x0000_s29735"/>
                </a:ext>
                <a:ext uri="{FF2B5EF4-FFF2-40B4-BE49-F238E27FC236}">
                  <a16:creationId xmlns:a16="http://schemas.microsoft.com/office/drawing/2014/main" id="{00000000-0008-0000-0800-000027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16</xdr:row>
          <xdr:rowOff>28575</xdr:rowOff>
        </xdr:from>
        <xdr:to>
          <xdr:col>19</xdr:col>
          <xdr:colOff>447675</xdr:colOff>
          <xdr:row>16</xdr:row>
          <xdr:rowOff>304800</xdr:rowOff>
        </xdr:to>
        <xdr:sp macro="" textlink="">
          <xdr:nvSpPr>
            <xdr:cNvPr id="29736" name="Spinner 40" hidden="1">
              <a:extLst>
                <a:ext uri="{63B3BB69-23CF-44E3-9099-C40C66FF867C}">
                  <a14:compatExt spid="_x0000_s29736"/>
                </a:ext>
                <a:ext uri="{FF2B5EF4-FFF2-40B4-BE49-F238E27FC236}">
                  <a16:creationId xmlns:a16="http://schemas.microsoft.com/office/drawing/2014/main" id="{00000000-0008-0000-0800-000028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133350</xdr:colOff>
          <xdr:row>16</xdr:row>
          <xdr:rowOff>28575</xdr:rowOff>
        </xdr:from>
        <xdr:to>
          <xdr:col>20</xdr:col>
          <xdr:colOff>457200</xdr:colOff>
          <xdr:row>16</xdr:row>
          <xdr:rowOff>304800</xdr:rowOff>
        </xdr:to>
        <xdr:sp macro="" textlink="">
          <xdr:nvSpPr>
            <xdr:cNvPr id="29737" name="Spinner 41" hidden="1">
              <a:extLst>
                <a:ext uri="{63B3BB69-23CF-44E3-9099-C40C66FF867C}">
                  <a14:compatExt spid="_x0000_s29737"/>
                </a:ext>
                <a:ext uri="{FF2B5EF4-FFF2-40B4-BE49-F238E27FC236}">
                  <a16:creationId xmlns:a16="http://schemas.microsoft.com/office/drawing/2014/main" id="{00000000-0008-0000-0800-000029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1209675</xdr:colOff>
      <xdr:row>0</xdr:row>
      <xdr:rowOff>142875</xdr:rowOff>
    </xdr:from>
    <xdr:to>
      <xdr:col>21</xdr:col>
      <xdr:colOff>114300</xdr:colOff>
      <xdr:row>14</xdr:row>
      <xdr:rowOff>314323</xdr:rowOff>
    </xdr:to>
    <xdr:graphicFrame macro="">
      <xdr:nvGraphicFramePr>
        <xdr:cNvPr id="43" name="Chart 42">
          <a:extLst>
            <a:ext uri="{FF2B5EF4-FFF2-40B4-BE49-F238E27FC236}">
              <a16:creationId xmlns:a16="http://schemas.microsoft.com/office/drawing/2014/main" id="{00000000-0008-0000-08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9</xdr:col>
          <xdr:colOff>161925</xdr:colOff>
          <xdr:row>25</xdr:row>
          <xdr:rowOff>19050</xdr:rowOff>
        </xdr:from>
        <xdr:to>
          <xdr:col>9</xdr:col>
          <xdr:colOff>552450</xdr:colOff>
          <xdr:row>25</xdr:row>
          <xdr:rowOff>295275</xdr:rowOff>
        </xdr:to>
        <xdr:sp macro="" textlink="">
          <xdr:nvSpPr>
            <xdr:cNvPr id="29738" name="Spinner 42" hidden="1">
              <a:extLst>
                <a:ext uri="{63B3BB69-23CF-44E3-9099-C40C66FF867C}">
                  <a14:compatExt spid="_x0000_s29738"/>
                </a:ext>
                <a:ext uri="{FF2B5EF4-FFF2-40B4-BE49-F238E27FC236}">
                  <a16:creationId xmlns:a16="http://schemas.microsoft.com/office/drawing/2014/main" id="{00000000-0008-0000-0800-00002A7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180975</xdr:colOff>
          <xdr:row>20</xdr:row>
          <xdr:rowOff>38100</xdr:rowOff>
        </xdr:from>
        <xdr:to>
          <xdr:col>1</xdr:col>
          <xdr:colOff>495300</xdr:colOff>
          <xdr:row>20</xdr:row>
          <xdr:rowOff>314325</xdr:rowOff>
        </xdr:to>
        <xdr:sp macro="" textlink="">
          <xdr:nvSpPr>
            <xdr:cNvPr id="30721" name="Spinner 1" hidden="1">
              <a:extLst>
                <a:ext uri="{63B3BB69-23CF-44E3-9099-C40C66FF867C}">
                  <a14:compatExt spid="_x0000_s30721"/>
                </a:ext>
                <a:ext uri="{FF2B5EF4-FFF2-40B4-BE49-F238E27FC236}">
                  <a16:creationId xmlns:a16="http://schemas.microsoft.com/office/drawing/2014/main" id="{00000000-0008-0000-0900-000001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25</xdr:row>
          <xdr:rowOff>19050</xdr:rowOff>
        </xdr:from>
        <xdr:to>
          <xdr:col>1</xdr:col>
          <xdr:colOff>552450</xdr:colOff>
          <xdr:row>25</xdr:row>
          <xdr:rowOff>295275</xdr:rowOff>
        </xdr:to>
        <xdr:sp macro="" textlink="">
          <xdr:nvSpPr>
            <xdr:cNvPr id="30722" name="Spinner 2" hidden="1">
              <a:extLst>
                <a:ext uri="{63B3BB69-23CF-44E3-9099-C40C66FF867C}">
                  <a14:compatExt spid="_x0000_s30722"/>
                </a:ext>
                <a:ext uri="{FF2B5EF4-FFF2-40B4-BE49-F238E27FC236}">
                  <a16:creationId xmlns:a16="http://schemas.microsoft.com/office/drawing/2014/main" id="{00000000-0008-0000-0900-000002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180975</xdr:colOff>
          <xdr:row>20</xdr:row>
          <xdr:rowOff>28575</xdr:rowOff>
        </xdr:from>
        <xdr:to>
          <xdr:col>2</xdr:col>
          <xdr:colOff>495300</xdr:colOff>
          <xdr:row>20</xdr:row>
          <xdr:rowOff>304800</xdr:rowOff>
        </xdr:to>
        <xdr:sp macro="" textlink="">
          <xdr:nvSpPr>
            <xdr:cNvPr id="30723" name="Spinner 3" hidden="1">
              <a:extLst>
                <a:ext uri="{63B3BB69-23CF-44E3-9099-C40C66FF867C}">
                  <a14:compatExt spid="_x0000_s30723"/>
                </a:ext>
                <a:ext uri="{FF2B5EF4-FFF2-40B4-BE49-F238E27FC236}">
                  <a16:creationId xmlns:a16="http://schemas.microsoft.com/office/drawing/2014/main" id="{00000000-0008-0000-0900-000003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20</xdr:row>
          <xdr:rowOff>28575</xdr:rowOff>
        </xdr:from>
        <xdr:to>
          <xdr:col>3</xdr:col>
          <xdr:colOff>495300</xdr:colOff>
          <xdr:row>20</xdr:row>
          <xdr:rowOff>304800</xdr:rowOff>
        </xdr:to>
        <xdr:sp macro="" textlink="">
          <xdr:nvSpPr>
            <xdr:cNvPr id="30724" name="Spinner 4" hidden="1">
              <a:extLst>
                <a:ext uri="{63B3BB69-23CF-44E3-9099-C40C66FF867C}">
                  <a14:compatExt spid="_x0000_s30724"/>
                </a:ext>
                <a:ext uri="{FF2B5EF4-FFF2-40B4-BE49-F238E27FC236}">
                  <a16:creationId xmlns:a16="http://schemas.microsoft.com/office/drawing/2014/main" id="{00000000-0008-0000-0900-000004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20</xdr:row>
          <xdr:rowOff>28575</xdr:rowOff>
        </xdr:from>
        <xdr:to>
          <xdr:col>4</xdr:col>
          <xdr:colOff>476250</xdr:colOff>
          <xdr:row>20</xdr:row>
          <xdr:rowOff>304800</xdr:rowOff>
        </xdr:to>
        <xdr:sp macro="" textlink="">
          <xdr:nvSpPr>
            <xdr:cNvPr id="30725" name="Spinner 5" hidden="1">
              <a:extLst>
                <a:ext uri="{63B3BB69-23CF-44E3-9099-C40C66FF867C}">
                  <a14:compatExt spid="_x0000_s30725"/>
                </a:ext>
                <a:ext uri="{FF2B5EF4-FFF2-40B4-BE49-F238E27FC236}">
                  <a16:creationId xmlns:a16="http://schemas.microsoft.com/office/drawing/2014/main" id="{00000000-0008-0000-0900-000005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161925</xdr:colOff>
          <xdr:row>20</xdr:row>
          <xdr:rowOff>19050</xdr:rowOff>
        </xdr:from>
        <xdr:to>
          <xdr:col>5</xdr:col>
          <xdr:colOff>476250</xdr:colOff>
          <xdr:row>20</xdr:row>
          <xdr:rowOff>295275</xdr:rowOff>
        </xdr:to>
        <xdr:sp macro="" textlink="">
          <xdr:nvSpPr>
            <xdr:cNvPr id="30726" name="Spinner 6" hidden="1">
              <a:extLst>
                <a:ext uri="{63B3BB69-23CF-44E3-9099-C40C66FF867C}">
                  <a14:compatExt spid="_x0000_s30726"/>
                </a:ext>
                <a:ext uri="{FF2B5EF4-FFF2-40B4-BE49-F238E27FC236}">
                  <a16:creationId xmlns:a16="http://schemas.microsoft.com/office/drawing/2014/main" id="{00000000-0008-0000-0900-000006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20</xdr:row>
          <xdr:rowOff>19050</xdr:rowOff>
        </xdr:from>
        <xdr:to>
          <xdr:col>6</xdr:col>
          <xdr:colOff>485775</xdr:colOff>
          <xdr:row>20</xdr:row>
          <xdr:rowOff>295275</xdr:rowOff>
        </xdr:to>
        <xdr:sp macro="" textlink="">
          <xdr:nvSpPr>
            <xdr:cNvPr id="30727" name="Spinner 7" hidden="1">
              <a:extLst>
                <a:ext uri="{63B3BB69-23CF-44E3-9099-C40C66FF867C}">
                  <a14:compatExt spid="_x0000_s30727"/>
                </a:ext>
                <a:ext uri="{FF2B5EF4-FFF2-40B4-BE49-F238E27FC236}">
                  <a16:creationId xmlns:a16="http://schemas.microsoft.com/office/drawing/2014/main" id="{00000000-0008-0000-0900-000007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209550</xdr:colOff>
          <xdr:row>20</xdr:row>
          <xdr:rowOff>19050</xdr:rowOff>
        </xdr:from>
        <xdr:to>
          <xdr:col>7</xdr:col>
          <xdr:colOff>523875</xdr:colOff>
          <xdr:row>20</xdr:row>
          <xdr:rowOff>295275</xdr:rowOff>
        </xdr:to>
        <xdr:sp macro="" textlink="">
          <xdr:nvSpPr>
            <xdr:cNvPr id="30728" name="Spinner 8" hidden="1">
              <a:extLst>
                <a:ext uri="{63B3BB69-23CF-44E3-9099-C40C66FF867C}">
                  <a14:compatExt spid="_x0000_s30728"/>
                </a:ext>
                <a:ext uri="{FF2B5EF4-FFF2-40B4-BE49-F238E27FC236}">
                  <a16:creationId xmlns:a16="http://schemas.microsoft.com/office/drawing/2014/main" id="{00000000-0008-0000-0900-000008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20</xdr:row>
          <xdr:rowOff>19050</xdr:rowOff>
        </xdr:from>
        <xdr:to>
          <xdr:col>8</xdr:col>
          <xdr:colOff>457200</xdr:colOff>
          <xdr:row>20</xdr:row>
          <xdr:rowOff>295275</xdr:rowOff>
        </xdr:to>
        <xdr:sp macro="" textlink="">
          <xdr:nvSpPr>
            <xdr:cNvPr id="30729" name="Spinner 9" hidden="1">
              <a:extLst>
                <a:ext uri="{63B3BB69-23CF-44E3-9099-C40C66FF867C}">
                  <a14:compatExt spid="_x0000_s30729"/>
                </a:ext>
                <a:ext uri="{FF2B5EF4-FFF2-40B4-BE49-F238E27FC236}">
                  <a16:creationId xmlns:a16="http://schemas.microsoft.com/office/drawing/2014/main" id="{00000000-0008-0000-0900-000009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20</xdr:row>
          <xdr:rowOff>19050</xdr:rowOff>
        </xdr:from>
        <xdr:to>
          <xdr:col>9</xdr:col>
          <xdr:colOff>457200</xdr:colOff>
          <xdr:row>20</xdr:row>
          <xdr:rowOff>295275</xdr:rowOff>
        </xdr:to>
        <xdr:sp macro="" textlink="">
          <xdr:nvSpPr>
            <xdr:cNvPr id="30730" name="Spinner 10" hidden="1">
              <a:extLst>
                <a:ext uri="{63B3BB69-23CF-44E3-9099-C40C66FF867C}">
                  <a14:compatExt spid="_x0000_s30730"/>
                </a:ext>
                <a:ext uri="{FF2B5EF4-FFF2-40B4-BE49-F238E27FC236}">
                  <a16:creationId xmlns:a16="http://schemas.microsoft.com/office/drawing/2014/main" id="{00000000-0008-0000-0900-00000A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20</xdr:row>
          <xdr:rowOff>19050</xdr:rowOff>
        </xdr:from>
        <xdr:to>
          <xdr:col>10</xdr:col>
          <xdr:colOff>457200</xdr:colOff>
          <xdr:row>20</xdr:row>
          <xdr:rowOff>295275</xdr:rowOff>
        </xdr:to>
        <xdr:sp macro="" textlink="">
          <xdr:nvSpPr>
            <xdr:cNvPr id="30731" name="Spinner 11" hidden="1">
              <a:extLst>
                <a:ext uri="{63B3BB69-23CF-44E3-9099-C40C66FF867C}">
                  <a14:compatExt spid="_x0000_s30731"/>
                </a:ext>
                <a:ext uri="{FF2B5EF4-FFF2-40B4-BE49-F238E27FC236}">
                  <a16:creationId xmlns:a16="http://schemas.microsoft.com/office/drawing/2014/main" id="{00000000-0008-0000-0900-00000B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20</xdr:row>
          <xdr:rowOff>28575</xdr:rowOff>
        </xdr:from>
        <xdr:to>
          <xdr:col>11</xdr:col>
          <xdr:colOff>457200</xdr:colOff>
          <xdr:row>20</xdr:row>
          <xdr:rowOff>304800</xdr:rowOff>
        </xdr:to>
        <xdr:sp macro="" textlink="">
          <xdr:nvSpPr>
            <xdr:cNvPr id="30732" name="Spinner 12" hidden="1">
              <a:extLst>
                <a:ext uri="{63B3BB69-23CF-44E3-9099-C40C66FF867C}">
                  <a14:compatExt spid="_x0000_s30732"/>
                </a:ext>
                <a:ext uri="{FF2B5EF4-FFF2-40B4-BE49-F238E27FC236}">
                  <a16:creationId xmlns:a16="http://schemas.microsoft.com/office/drawing/2014/main" id="{00000000-0008-0000-0900-00000C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20</xdr:row>
          <xdr:rowOff>19050</xdr:rowOff>
        </xdr:from>
        <xdr:to>
          <xdr:col>12</xdr:col>
          <xdr:colOff>466725</xdr:colOff>
          <xdr:row>20</xdr:row>
          <xdr:rowOff>295275</xdr:rowOff>
        </xdr:to>
        <xdr:sp macro="" textlink="">
          <xdr:nvSpPr>
            <xdr:cNvPr id="30733" name="Spinner 13" hidden="1">
              <a:extLst>
                <a:ext uri="{63B3BB69-23CF-44E3-9099-C40C66FF867C}">
                  <a14:compatExt spid="_x0000_s30733"/>
                </a:ext>
                <a:ext uri="{FF2B5EF4-FFF2-40B4-BE49-F238E27FC236}">
                  <a16:creationId xmlns:a16="http://schemas.microsoft.com/office/drawing/2014/main" id="{00000000-0008-0000-0900-00000D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20</xdr:row>
          <xdr:rowOff>19050</xdr:rowOff>
        </xdr:from>
        <xdr:to>
          <xdr:col>13</xdr:col>
          <xdr:colOff>447675</xdr:colOff>
          <xdr:row>20</xdr:row>
          <xdr:rowOff>295275</xdr:rowOff>
        </xdr:to>
        <xdr:sp macro="" textlink="">
          <xdr:nvSpPr>
            <xdr:cNvPr id="30734" name="Spinner 14" hidden="1">
              <a:extLst>
                <a:ext uri="{63B3BB69-23CF-44E3-9099-C40C66FF867C}">
                  <a14:compatExt spid="_x0000_s30734"/>
                </a:ext>
                <a:ext uri="{FF2B5EF4-FFF2-40B4-BE49-F238E27FC236}">
                  <a16:creationId xmlns:a16="http://schemas.microsoft.com/office/drawing/2014/main" id="{00000000-0008-0000-0900-00000E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20</xdr:row>
          <xdr:rowOff>19050</xdr:rowOff>
        </xdr:from>
        <xdr:to>
          <xdr:col>14</xdr:col>
          <xdr:colOff>466725</xdr:colOff>
          <xdr:row>20</xdr:row>
          <xdr:rowOff>295275</xdr:rowOff>
        </xdr:to>
        <xdr:sp macro="" textlink="">
          <xdr:nvSpPr>
            <xdr:cNvPr id="30735" name="Spinner 15" hidden="1">
              <a:extLst>
                <a:ext uri="{63B3BB69-23CF-44E3-9099-C40C66FF867C}">
                  <a14:compatExt spid="_x0000_s30735"/>
                </a:ext>
                <a:ext uri="{FF2B5EF4-FFF2-40B4-BE49-F238E27FC236}">
                  <a16:creationId xmlns:a16="http://schemas.microsoft.com/office/drawing/2014/main" id="{00000000-0008-0000-0900-00000F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20</xdr:row>
          <xdr:rowOff>19050</xdr:rowOff>
        </xdr:from>
        <xdr:to>
          <xdr:col>15</xdr:col>
          <xdr:colOff>476250</xdr:colOff>
          <xdr:row>20</xdr:row>
          <xdr:rowOff>295275</xdr:rowOff>
        </xdr:to>
        <xdr:sp macro="" textlink="">
          <xdr:nvSpPr>
            <xdr:cNvPr id="30736" name="Spinner 16" hidden="1">
              <a:extLst>
                <a:ext uri="{63B3BB69-23CF-44E3-9099-C40C66FF867C}">
                  <a14:compatExt spid="_x0000_s30736"/>
                </a:ext>
                <a:ext uri="{FF2B5EF4-FFF2-40B4-BE49-F238E27FC236}">
                  <a16:creationId xmlns:a16="http://schemas.microsoft.com/office/drawing/2014/main" id="{00000000-0008-0000-0900-000010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20</xdr:row>
          <xdr:rowOff>19050</xdr:rowOff>
        </xdr:from>
        <xdr:to>
          <xdr:col>16</xdr:col>
          <xdr:colOff>476250</xdr:colOff>
          <xdr:row>20</xdr:row>
          <xdr:rowOff>295275</xdr:rowOff>
        </xdr:to>
        <xdr:sp macro="" textlink="">
          <xdr:nvSpPr>
            <xdr:cNvPr id="30737" name="Spinner 17" hidden="1">
              <a:extLst>
                <a:ext uri="{63B3BB69-23CF-44E3-9099-C40C66FF867C}">
                  <a14:compatExt spid="_x0000_s30737"/>
                </a:ext>
                <a:ext uri="{FF2B5EF4-FFF2-40B4-BE49-F238E27FC236}">
                  <a16:creationId xmlns:a16="http://schemas.microsoft.com/office/drawing/2014/main" id="{00000000-0008-0000-0900-000011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142875</xdr:colOff>
          <xdr:row>20</xdr:row>
          <xdr:rowOff>19050</xdr:rowOff>
        </xdr:from>
        <xdr:to>
          <xdr:col>17</xdr:col>
          <xdr:colOff>457200</xdr:colOff>
          <xdr:row>20</xdr:row>
          <xdr:rowOff>295275</xdr:rowOff>
        </xdr:to>
        <xdr:sp macro="" textlink="">
          <xdr:nvSpPr>
            <xdr:cNvPr id="30738" name="Spinner 18" hidden="1">
              <a:extLst>
                <a:ext uri="{63B3BB69-23CF-44E3-9099-C40C66FF867C}">
                  <a14:compatExt spid="_x0000_s30738"/>
                </a:ext>
                <a:ext uri="{FF2B5EF4-FFF2-40B4-BE49-F238E27FC236}">
                  <a16:creationId xmlns:a16="http://schemas.microsoft.com/office/drawing/2014/main" id="{00000000-0008-0000-0900-000012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20</xdr:row>
          <xdr:rowOff>19050</xdr:rowOff>
        </xdr:from>
        <xdr:to>
          <xdr:col>18</xdr:col>
          <xdr:colOff>476250</xdr:colOff>
          <xdr:row>20</xdr:row>
          <xdr:rowOff>295275</xdr:rowOff>
        </xdr:to>
        <xdr:sp macro="" textlink="">
          <xdr:nvSpPr>
            <xdr:cNvPr id="30739" name="Spinner 19" hidden="1">
              <a:extLst>
                <a:ext uri="{63B3BB69-23CF-44E3-9099-C40C66FF867C}">
                  <a14:compatExt spid="_x0000_s30739"/>
                </a:ext>
                <a:ext uri="{FF2B5EF4-FFF2-40B4-BE49-F238E27FC236}">
                  <a16:creationId xmlns:a16="http://schemas.microsoft.com/office/drawing/2014/main" id="{00000000-0008-0000-0900-000013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20</xdr:row>
          <xdr:rowOff>19050</xdr:rowOff>
        </xdr:from>
        <xdr:to>
          <xdr:col>19</xdr:col>
          <xdr:colOff>466725</xdr:colOff>
          <xdr:row>20</xdr:row>
          <xdr:rowOff>295275</xdr:rowOff>
        </xdr:to>
        <xdr:sp macro="" textlink="">
          <xdr:nvSpPr>
            <xdr:cNvPr id="30740" name="Spinner 20" hidden="1">
              <a:extLst>
                <a:ext uri="{63B3BB69-23CF-44E3-9099-C40C66FF867C}">
                  <a14:compatExt spid="_x0000_s30740"/>
                </a:ext>
                <a:ext uri="{FF2B5EF4-FFF2-40B4-BE49-F238E27FC236}">
                  <a16:creationId xmlns:a16="http://schemas.microsoft.com/office/drawing/2014/main" id="{00000000-0008-0000-0900-000014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20</xdr:row>
          <xdr:rowOff>19050</xdr:rowOff>
        </xdr:from>
        <xdr:to>
          <xdr:col>20</xdr:col>
          <xdr:colOff>438150</xdr:colOff>
          <xdr:row>20</xdr:row>
          <xdr:rowOff>295275</xdr:rowOff>
        </xdr:to>
        <xdr:sp macro="" textlink="">
          <xdr:nvSpPr>
            <xdr:cNvPr id="30741" name="Spinner 21" hidden="1">
              <a:extLst>
                <a:ext uri="{63B3BB69-23CF-44E3-9099-C40C66FF867C}">
                  <a14:compatExt spid="_x0000_s30741"/>
                </a:ext>
                <a:ext uri="{FF2B5EF4-FFF2-40B4-BE49-F238E27FC236}">
                  <a16:creationId xmlns:a16="http://schemas.microsoft.com/office/drawing/2014/main" id="{00000000-0008-0000-0900-000015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142875</xdr:colOff>
          <xdr:row>16</xdr:row>
          <xdr:rowOff>28575</xdr:rowOff>
        </xdr:from>
        <xdr:to>
          <xdr:col>1</xdr:col>
          <xdr:colOff>466725</xdr:colOff>
          <xdr:row>16</xdr:row>
          <xdr:rowOff>304800</xdr:rowOff>
        </xdr:to>
        <xdr:sp macro="" textlink="">
          <xdr:nvSpPr>
            <xdr:cNvPr id="30742" name="Spinner 22" hidden="1">
              <a:extLst>
                <a:ext uri="{63B3BB69-23CF-44E3-9099-C40C66FF867C}">
                  <a14:compatExt spid="_x0000_s30742"/>
                </a:ext>
                <a:ext uri="{FF2B5EF4-FFF2-40B4-BE49-F238E27FC236}">
                  <a16:creationId xmlns:a16="http://schemas.microsoft.com/office/drawing/2014/main" id="{00000000-0008-0000-0900-000016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133350</xdr:colOff>
          <xdr:row>16</xdr:row>
          <xdr:rowOff>28575</xdr:rowOff>
        </xdr:from>
        <xdr:to>
          <xdr:col>2</xdr:col>
          <xdr:colOff>457200</xdr:colOff>
          <xdr:row>16</xdr:row>
          <xdr:rowOff>304800</xdr:rowOff>
        </xdr:to>
        <xdr:sp macro="" textlink="">
          <xdr:nvSpPr>
            <xdr:cNvPr id="30743" name="Spinner 23" hidden="1">
              <a:extLst>
                <a:ext uri="{63B3BB69-23CF-44E3-9099-C40C66FF867C}">
                  <a14:compatExt spid="_x0000_s30743"/>
                </a:ext>
                <a:ext uri="{FF2B5EF4-FFF2-40B4-BE49-F238E27FC236}">
                  <a16:creationId xmlns:a16="http://schemas.microsoft.com/office/drawing/2014/main" id="{00000000-0008-0000-0900-000017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16</xdr:row>
          <xdr:rowOff>28575</xdr:rowOff>
        </xdr:from>
        <xdr:to>
          <xdr:col>3</xdr:col>
          <xdr:colOff>466725</xdr:colOff>
          <xdr:row>16</xdr:row>
          <xdr:rowOff>304800</xdr:rowOff>
        </xdr:to>
        <xdr:sp macro="" textlink="">
          <xdr:nvSpPr>
            <xdr:cNvPr id="30744" name="Spinner 24" hidden="1">
              <a:extLst>
                <a:ext uri="{63B3BB69-23CF-44E3-9099-C40C66FF867C}">
                  <a14:compatExt spid="_x0000_s30744"/>
                </a:ext>
                <a:ext uri="{FF2B5EF4-FFF2-40B4-BE49-F238E27FC236}">
                  <a16:creationId xmlns:a16="http://schemas.microsoft.com/office/drawing/2014/main" id="{00000000-0008-0000-0900-000018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114300</xdr:colOff>
          <xdr:row>16</xdr:row>
          <xdr:rowOff>28575</xdr:rowOff>
        </xdr:from>
        <xdr:to>
          <xdr:col>4</xdr:col>
          <xdr:colOff>438150</xdr:colOff>
          <xdr:row>16</xdr:row>
          <xdr:rowOff>304800</xdr:rowOff>
        </xdr:to>
        <xdr:sp macro="" textlink="">
          <xdr:nvSpPr>
            <xdr:cNvPr id="30745" name="Spinner 25" hidden="1">
              <a:extLst>
                <a:ext uri="{63B3BB69-23CF-44E3-9099-C40C66FF867C}">
                  <a14:compatExt spid="_x0000_s30745"/>
                </a:ext>
                <a:ext uri="{FF2B5EF4-FFF2-40B4-BE49-F238E27FC236}">
                  <a16:creationId xmlns:a16="http://schemas.microsoft.com/office/drawing/2014/main" id="{00000000-0008-0000-0900-000019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123825</xdr:colOff>
          <xdr:row>16</xdr:row>
          <xdr:rowOff>28575</xdr:rowOff>
        </xdr:from>
        <xdr:to>
          <xdr:col>5</xdr:col>
          <xdr:colOff>447675</xdr:colOff>
          <xdr:row>16</xdr:row>
          <xdr:rowOff>304800</xdr:rowOff>
        </xdr:to>
        <xdr:sp macro="" textlink="">
          <xdr:nvSpPr>
            <xdr:cNvPr id="30746" name="Spinner 26" hidden="1">
              <a:extLst>
                <a:ext uri="{63B3BB69-23CF-44E3-9099-C40C66FF867C}">
                  <a14:compatExt spid="_x0000_s30746"/>
                </a:ext>
                <a:ext uri="{FF2B5EF4-FFF2-40B4-BE49-F238E27FC236}">
                  <a16:creationId xmlns:a16="http://schemas.microsoft.com/office/drawing/2014/main" id="{00000000-0008-0000-0900-00001A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16</xdr:row>
          <xdr:rowOff>28575</xdr:rowOff>
        </xdr:from>
        <xdr:to>
          <xdr:col>6</xdr:col>
          <xdr:colOff>466725</xdr:colOff>
          <xdr:row>16</xdr:row>
          <xdr:rowOff>304800</xdr:rowOff>
        </xdr:to>
        <xdr:sp macro="" textlink="">
          <xdr:nvSpPr>
            <xdr:cNvPr id="30747" name="Spinner 27" hidden="1">
              <a:extLst>
                <a:ext uri="{63B3BB69-23CF-44E3-9099-C40C66FF867C}">
                  <a14:compatExt spid="_x0000_s30747"/>
                </a:ext>
                <a:ext uri="{FF2B5EF4-FFF2-40B4-BE49-F238E27FC236}">
                  <a16:creationId xmlns:a16="http://schemas.microsoft.com/office/drawing/2014/main" id="{00000000-0008-0000-0900-00001B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16</xdr:row>
          <xdr:rowOff>28575</xdr:rowOff>
        </xdr:from>
        <xdr:to>
          <xdr:col>7</xdr:col>
          <xdr:colOff>457200</xdr:colOff>
          <xdr:row>16</xdr:row>
          <xdr:rowOff>304800</xdr:rowOff>
        </xdr:to>
        <xdr:sp macro="" textlink="">
          <xdr:nvSpPr>
            <xdr:cNvPr id="30748" name="Spinner 28" hidden="1">
              <a:extLst>
                <a:ext uri="{63B3BB69-23CF-44E3-9099-C40C66FF867C}">
                  <a14:compatExt spid="_x0000_s30748"/>
                </a:ext>
                <a:ext uri="{FF2B5EF4-FFF2-40B4-BE49-F238E27FC236}">
                  <a16:creationId xmlns:a16="http://schemas.microsoft.com/office/drawing/2014/main" id="{00000000-0008-0000-0900-00001C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16</xdr:row>
          <xdr:rowOff>28575</xdr:rowOff>
        </xdr:from>
        <xdr:to>
          <xdr:col>8</xdr:col>
          <xdr:colOff>457200</xdr:colOff>
          <xdr:row>16</xdr:row>
          <xdr:rowOff>304800</xdr:rowOff>
        </xdr:to>
        <xdr:sp macro="" textlink="">
          <xdr:nvSpPr>
            <xdr:cNvPr id="30749" name="Spinner 29" hidden="1">
              <a:extLst>
                <a:ext uri="{63B3BB69-23CF-44E3-9099-C40C66FF867C}">
                  <a14:compatExt spid="_x0000_s30749"/>
                </a:ext>
                <a:ext uri="{FF2B5EF4-FFF2-40B4-BE49-F238E27FC236}">
                  <a16:creationId xmlns:a16="http://schemas.microsoft.com/office/drawing/2014/main" id="{00000000-0008-0000-0900-00001D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16</xdr:row>
          <xdr:rowOff>28575</xdr:rowOff>
        </xdr:from>
        <xdr:to>
          <xdr:col>9</xdr:col>
          <xdr:colOff>457200</xdr:colOff>
          <xdr:row>16</xdr:row>
          <xdr:rowOff>304800</xdr:rowOff>
        </xdr:to>
        <xdr:sp macro="" textlink="">
          <xdr:nvSpPr>
            <xdr:cNvPr id="30750" name="Spinner 30" hidden="1">
              <a:extLst>
                <a:ext uri="{63B3BB69-23CF-44E3-9099-C40C66FF867C}">
                  <a14:compatExt spid="_x0000_s30750"/>
                </a:ext>
                <a:ext uri="{FF2B5EF4-FFF2-40B4-BE49-F238E27FC236}">
                  <a16:creationId xmlns:a16="http://schemas.microsoft.com/office/drawing/2014/main" id="{00000000-0008-0000-0900-00001E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123825</xdr:colOff>
          <xdr:row>16</xdr:row>
          <xdr:rowOff>28575</xdr:rowOff>
        </xdr:from>
        <xdr:to>
          <xdr:col>10</xdr:col>
          <xdr:colOff>447675</xdr:colOff>
          <xdr:row>16</xdr:row>
          <xdr:rowOff>304800</xdr:rowOff>
        </xdr:to>
        <xdr:sp macro="" textlink="">
          <xdr:nvSpPr>
            <xdr:cNvPr id="30751" name="Spinner 31" hidden="1">
              <a:extLst>
                <a:ext uri="{63B3BB69-23CF-44E3-9099-C40C66FF867C}">
                  <a14:compatExt spid="_x0000_s30751"/>
                </a:ext>
                <a:ext uri="{FF2B5EF4-FFF2-40B4-BE49-F238E27FC236}">
                  <a16:creationId xmlns:a16="http://schemas.microsoft.com/office/drawing/2014/main" id="{00000000-0008-0000-0900-00001F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16</xdr:row>
          <xdr:rowOff>28575</xdr:rowOff>
        </xdr:from>
        <xdr:to>
          <xdr:col>11</xdr:col>
          <xdr:colOff>457200</xdr:colOff>
          <xdr:row>16</xdr:row>
          <xdr:rowOff>304800</xdr:rowOff>
        </xdr:to>
        <xdr:sp macro="" textlink="">
          <xdr:nvSpPr>
            <xdr:cNvPr id="30752" name="Spinner 32" hidden="1">
              <a:extLst>
                <a:ext uri="{63B3BB69-23CF-44E3-9099-C40C66FF867C}">
                  <a14:compatExt spid="_x0000_s30752"/>
                </a:ext>
                <a:ext uri="{FF2B5EF4-FFF2-40B4-BE49-F238E27FC236}">
                  <a16:creationId xmlns:a16="http://schemas.microsoft.com/office/drawing/2014/main" id="{00000000-0008-0000-0900-000020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16</xdr:row>
          <xdr:rowOff>28575</xdr:rowOff>
        </xdr:from>
        <xdr:to>
          <xdr:col>12</xdr:col>
          <xdr:colOff>476250</xdr:colOff>
          <xdr:row>16</xdr:row>
          <xdr:rowOff>304800</xdr:rowOff>
        </xdr:to>
        <xdr:sp macro="" textlink="">
          <xdr:nvSpPr>
            <xdr:cNvPr id="30753" name="Spinner 33" hidden="1">
              <a:extLst>
                <a:ext uri="{63B3BB69-23CF-44E3-9099-C40C66FF867C}">
                  <a14:compatExt spid="_x0000_s30753"/>
                </a:ext>
                <a:ext uri="{FF2B5EF4-FFF2-40B4-BE49-F238E27FC236}">
                  <a16:creationId xmlns:a16="http://schemas.microsoft.com/office/drawing/2014/main" id="{00000000-0008-0000-0900-000021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16</xdr:row>
          <xdr:rowOff>28575</xdr:rowOff>
        </xdr:from>
        <xdr:to>
          <xdr:col>13</xdr:col>
          <xdr:colOff>457200</xdr:colOff>
          <xdr:row>16</xdr:row>
          <xdr:rowOff>304800</xdr:rowOff>
        </xdr:to>
        <xdr:sp macro="" textlink="">
          <xdr:nvSpPr>
            <xdr:cNvPr id="30754" name="Spinner 34" hidden="1">
              <a:extLst>
                <a:ext uri="{63B3BB69-23CF-44E3-9099-C40C66FF867C}">
                  <a14:compatExt spid="_x0000_s30754"/>
                </a:ext>
                <a:ext uri="{FF2B5EF4-FFF2-40B4-BE49-F238E27FC236}">
                  <a16:creationId xmlns:a16="http://schemas.microsoft.com/office/drawing/2014/main" id="{00000000-0008-0000-0900-000022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16</xdr:row>
          <xdr:rowOff>28575</xdr:rowOff>
        </xdr:from>
        <xdr:to>
          <xdr:col>14</xdr:col>
          <xdr:colOff>457200</xdr:colOff>
          <xdr:row>16</xdr:row>
          <xdr:rowOff>304800</xdr:rowOff>
        </xdr:to>
        <xdr:sp macro="" textlink="">
          <xdr:nvSpPr>
            <xdr:cNvPr id="30755" name="Spinner 35" hidden="1">
              <a:extLst>
                <a:ext uri="{63B3BB69-23CF-44E3-9099-C40C66FF867C}">
                  <a14:compatExt spid="_x0000_s30755"/>
                </a:ext>
                <a:ext uri="{FF2B5EF4-FFF2-40B4-BE49-F238E27FC236}">
                  <a16:creationId xmlns:a16="http://schemas.microsoft.com/office/drawing/2014/main" id="{00000000-0008-0000-0900-000023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16</xdr:row>
          <xdr:rowOff>28575</xdr:rowOff>
        </xdr:from>
        <xdr:to>
          <xdr:col>15</xdr:col>
          <xdr:colOff>466725</xdr:colOff>
          <xdr:row>16</xdr:row>
          <xdr:rowOff>304800</xdr:rowOff>
        </xdr:to>
        <xdr:sp macro="" textlink="">
          <xdr:nvSpPr>
            <xdr:cNvPr id="30756" name="Spinner 36" hidden="1">
              <a:extLst>
                <a:ext uri="{63B3BB69-23CF-44E3-9099-C40C66FF867C}">
                  <a14:compatExt spid="_x0000_s30756"/>
                </a:ext>
                <a:ext uri="{FF2B5EF4-FFF2-40B4-BE49-F238E27FC236}">
                  <a16:creationId xmlns:a16="http://schemas.microsoft.com/office/drawing/2014/main" id="{00000000-0008-0000-0900-000024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133350</xdr:colOff>
          <xdr:row>16</xdr:row>
          <xdr:rowOff>28575</xdr:rowOff>
        </xdr:from>
        <xdr:to>
          <xdr:col>16</xdr:col>
          <xdr:colOff>457200</xdr:colOff>
          <xdr:row>16</xdr:row>
          <xdr:rowOff>304800</xdr:rowOff>
        </xdr:to>
        <xdr:sp macro="" textlink="">
          <xdr:nvSpPr>
            <xdr:cNvPr id="30757" name="Spinner 37" hidden="1">
              <a:extLst>
                <a:ext uri="{63B3BB69-23CF-44E3-9099-C40C66FF867C}">
                  <a14:compatExt spid="_x0000_s30757"/>
                </a:ext>
                <a:ext uri="{FF2B5EF4-FFF2-40B4-BE49-F238E27FC236}">
                  <a16:creationId xmlns:a16="http://schemas.microsoft.com/office/drawing/2014/main" id="{00000000-0008-0000-0900-000025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114300</xdr:colOff>
          <xdr:row>16</xdr:row>
          <xdr:rowOff>28575</xdr:rowOff>
        </xdr:from>
        <xdr:to>
          <xdr:col>17</xdr:col>
          <xdr:colOff>438150</xdr:colOff>
          <xdr:row>16</xdr:row>
          <xdr:rowOff>304800</xdr:rowOff>
        </xdr:to>
        <xdr:sp macro="" textlink="">
          <xdr:nvSpPr>
            <xdr:cNvPr id="30758" name="Spinner 38" hidden="1">
              <a:extLst>
                <a:ext uri="{63B3BB69-23CF-44E3-9099-C40C66FF867C}">
                  <a14:compatExt spid="_x0000_s30758"/>
                </a:ext>
                <a:ext uri="{FF2B5EF4-FFF2-40B4-BE49-F238E27FC236}">
                  <a16:creationId xmlns:a16="http://schemas.microsoft.com/office/drawing/2014/main" id="{00000000-0008-0000-0900-000026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16</xdr:row>
          <xdr:rowOff>28575</xdr:rowOff>
        </xdr:from>
        <xdr:to>
          <xdr:col>18</xdr:col>
          <xdr:colOff>476250</xdr:colOff>
          <xdr:row>16</xdr:row>
          <xdr:rowOff>304800</xdr:rowOff>
        </xdr:to>
        <xdr:sp macro="" textlink="">
          <xdr:nvSpPr>
            <xdr:cNvPr id="30759" name="Spinner 39" hidden="1">
              <a:extLst>
                <a:ext uri="{63B3BB69-23CF-44E3-9099-C40C66FF867C}">
                  <a14:compatExt spid="_x0000_s30759"/>
                </a:ext>
                <a:ext uri="{FF2B5EF4-FFF2-40B4-BE49-F238E27FC236}">
                  <a16:creationId xmlns:a16="http://schemas.microsoft.com/office/drawing/2014/main" id="{00000000-0008-0000-0900-000027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16</xdr:row>
          <xdr:rowOff>28575</xdr:rowOff>
        </xdr:from>
        <xdr:to>
          <xdr:col>19</xdr:col>
          <xdr:colOff>447675</xdr:colOff>
          <xdr:row>16</xdr:row>
          <xdr:rowOff>304800</xdr:rowOff>
        </xdr:to>
        <xdr:sp macro="" textlink="">
          <xdr:nvSpPr>
            <xdr:cNvPr id="30760" name="Spinner 40" hidden="1">
              <a:extLst>
                <a:ext uri="{63B3BB69-23CF-44E3-9099-C40C66FF867C}">
                  <a14:compatExt spid="_x0000_s30760"/>
                </a:ext>
                <a:ext uri="{FF2B5EF4-FFF2-40B4-BE49-F238E27FC236}">
                  <a16:creationId xmlns:a16="http://schemas.microsoft.com/office/drawing/2014/main" id="{00000000-0008-0000-0900-000028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133350</xdr:colOff>
          <xdr:row>16</xdr:row>
          <xdr:rowOff>28575</xdr:rowOff>
        </xdr:from>
        <xdr:to>
          <xdr:col>20</xdr:col>
          <xdr:colOff>457200</xdr:colOff>
          <xdr:row>16</xdr:row>
          <xdr:rowOff>304800</xdr:rowOff>
        </xdr:to>
        <xdr:sp macro="" textlink="">
          <xdr:nvSpPr>
            <xdr:cNvPr id="30761" name="Spinner 41" hidden="1">
              <a:extLst>
                <a:ext uri="{63B3BB69-23CF-44E3-9099-C40C66FF867C}">
                  <a14:compatExt spid="_x0000_s30761"/>
                </a:ext>
                <a:ext uri="{FF2B5EF4-FFF2-40B4-BE49-F238E27FC236}">
                  <a16:creationId xmlns:a16="http://schemas.microsoft.com/office/drawing/2014/main" id="{00000000-0008-0000-0900-000029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1209675</xdr:colOff>
      <xdr:row>0</xdr:row>
      <xdr:rowOff>142875</xdr:rowOff>
    </xdr:from>
    <xdr:to>
      <xdr:col>21</xdr:col>
      <xdr:colOff>114300</xdr:colOff>
      <xdr:row>14</xdr:row>
      <xdr:rowOff>314323</xdr:rowOff>
    </xdr:to>
    <xdr:graphicFrame macro="">
      <xdr:nvGraphicFramePr>
        <xdr:cNvPr id="43" name="Chart 42">
          <a:extLst>
            <a:ext uri="{FF2B5EF4-FFF2-40B4-BE49-F238E27FC236}">
              <a16:creationId xmlns:a16="http://schemas.microsoft.com/office/drawing/2014/main" id="{00000000-0008-0000-09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9</xdr:col>
          <xdr:colOff>161925</xdr:colOff>
          <xdr:row>25</xdr:row>
          <xdr:rowOff>19050</xdr:rowOff>
        </xdr:from>
        <xdr:to>
          <xdr:col>9</xdr:col>
          <xdr:colOff>552450</xdr:colOff>
          <xdr:row>25</xdr:row>
          <xdr:rowOff>295275</xdr:rowOff>
        </xdr:to>
        <xdr:sp macro="" textlink="">
          <xdr:nvSpPr>
            <xdr:cNvPr id="30762" name="Spinner 42" hidden="1">
              <a:extLst>
                <a:ext uri="{63B3BB69-23CF-44E3-9099-C40C66FF867C}">
                  <a14:compatExt spid="_x0000_s30762"/>
                </a:ext>
                <a:ext uri="{FF2B5EF4-FFF2-40B4-BE49-F238E27FC236}">
                  <a16:creationId xmlns:a16="http://schemas.microsoft.com/office/drawing/2014/main" id="{00000000-0008-0000-0900-00002A7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180975</xdr:colOff>
          <xdr:row>20</xdr:row>
          <xdr:rowOff>38100</xdr:rowOff>
        </xdr:from>
        <xdr:to>
          <xdr:col>1</xdr:col>
          <xdr:colOff>495300</xdr:colOff>
          <xdr:row>20</xdr:row>
          <xdr:rowOff>314325</xdr:rowOff>
        </xdr:to>
        <xdr:sp macro="" textlink="">
          <xdr:nvSpPr>
            <xdr:cNvPr id="31745" name="Spinner 1" hidden="1">
              <a:extLst>
                <a:ext uri="{63B3BB69-23CF-44E3-9099-C40C66FF867C}">
                  <a14:compatExt spid="_x0000_s31745"/>
                </a:ext>
                <a:ext uri="{FF2B5EF4-FFF2-40B4-BE49-F238E27FC236}">
                  <a16:creationId xmlns:a16="http://schemas.microsoft.com/office/drawing/2014/main" id="{00000000-0008-0000-0A00-000001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25</xdr:row>
          <xdr:rowOff>19050</xdr:rowOff>
        </xdr:from>
        <xdr:to>
          <xdr:col>1</xdr:col>
          <xdr:colOff>552450</xdr:colOff>
          <xdr:row>25</xdr:row>
          <xdr:rowOff>295275</xdr:rowOff>
        </xdr:to>
        <xdr:sp macro="" textlink="">
          <xdr:nvSpPr>
            <xdr:cNvPr id="31746" name="Spinner 2" hidden="1">
              <a:extLst>
                <a:ext uri="{63B3BB69-23CF-44E3-9099-C40C66FF867C}">
                  <a14:compatExt spid="_x0000_s31746"/>
                </a:ext>
                <a:ext uri="{FF2B5EF4-FFF2-40B4-BE49-F238E27FC236}">
                  <a16:creationId xmlns:a16="http://schemas.microsoft.com/office/drawing/2014/main" id="{00000000-0008-0000-0A00-000002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180975</xdr:colOff>
          <xdr:row>20</xdr:row>
          <xdr:rowOff>28575</xdr:rowOff>
        </xdr:from>
        <xdr:to>
          <xdr:col>2</xdr:col>
          <xdr:colOff>495300</xdr:colOff>
          <xdr:row>20</xdr:row>
          <xdr:rowOff>304800</xdr:rowOff>
        </xdr:to>
        <xdr:sp macro="" textlink="">
          <xdr:nvSpPr>
            <xdr:cNvPr id="31747" name="Spinner 3" hidden="1">
              <a:extLst>
                <a:ext uri="{63B3BB69-23CF-44E3-9099-C40C66FF867C}">
                  <a14:compatExt spid="_x0000_s31747"/>
                </a:ext>
                <a:ext uri="{FF2B5EF4-FFF2-40B4-BE49-F238E27FC236}">
                  <a16:creationId xmlns:a16="http://schemas.microsoft.com/office/drawing/2014/main" id="{00000000-0008-0000-0A00-000003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180975</xdr:colOff>
          <xdr:row>20</xdr:row>
          <xdr:rowOff>28575</xdr:rowOff>
        </xdr:from>
        <xdr:to>
          <xdr:col>3</xdr:col>
          <xdr:colOff>495300</xdr:colOff>
          <xdr:row>20</xdr:row>
          <xdr:rowOff>304800</xdr:rowOff>
        </xdr:to>
        <xdr:sp macro="" textlink="">
          <xdr:nvSpPr>
            <xdr:cNvPr id="31748" name="Spinner 4" hidden="1">
              <a:extLst>
                <a:ext uri="{63B3BB69-23CF-44E3-9099-C40C66FF867C}">
                  <a14:compatExt spid="_x0000_s31748"/>
                </a:ext>
                <a:ext uri="{FF2B5EF4-FFF2-40B4-BE49-F238E27FC236}">
                  <a16:creationId xmlns:a16="http://schemas.microsoft.com/office/drawing/2014/main" id="{00000000-0008-0000-0A00-000004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20</xdr:row>
          <xdr:rowOff>28575</xdr:rowOff>
        </xdr:from>
        <xdr:to>
          <xdr:col>4</xdr:col>
          <xdr:colOff>476250</xdr:colOff>
          <xdr:row>20</xdr:row>
          <xdr:rowOff>304800</xdr:rowOff>
        </xdr:to>
        <xdr:sp macro="" textlink="">
          <xdr:nvSpPr>
            <xdr:cNvPr id="31749" name="Spinner 5" hidden="1">
              <a:extLst>
                <a:ext uri="{63B3BB69-23CF-44E3-9099-C40C66FF867C}">
                  <a14:compatExt spid="_x0000_s31749"/>
                </a:ext>
                <a:ext uri="{FF2B5EF4-FFF2-40B4-BE49-F238E27FC236}">
                  <a16:creationId xmlns:a16="http://schemas.microsoft.com/office/drawing/2014/main" id="{00000000-0008-0000-0A00-000005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161925</xdr:colOff>
          <xdr:row>20</xdr:row>
          <xdr:rowOff>19050</xdr:rowOff>
        </xdr:from>
        <xdr:to>
          <xdr:col>5</xdr:col>
          <xdr:colOff>476250</xdr:colOff>
          <xdr:row>20</xdr:row>
          <xdr:rowOff>295275</xdr:rowOff>
        </xdr:to>
        <xdr:sp macro="" textlink="">
          <xdr:nvSpPr>
            <xdr:cNvPr id="31750" name="Spinner 6" hidden="1">
              <a:extLst>
                <a:ext uri="{63B3BB69-23CF-44E3-9099-C40C66FF867C}">
                  <a14:compatExt spid="_x0000_s31750"/>
                </a:ext>
                <a:ext uri="{FF2B5EF4-FFF2-40B4-BE49-F238E27FC236}">
                  <a16:creationId xmlns:a16="http://schemas.microsoft.com/office/drawing/2014/main" id="{00000000-0008-0000-0A00-000006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20</xdr:row>
          <xdr:rowOff>19050</xdr:rowOff>
        </xdr:from>
        <xdr:to>
          <xdr:col>6</xdr:col>
          <xdr:colOff>485775</xdr:colOff>
          <xdr:row>20</xdr:row>
          <xdr:rowOff>295275</xdr:rowOff>
        </xdr:to>
        <xdr:sp macro="" textlink="">
          <xdr:nvSpPr>
            <xdr:cNvPr id="31751" name="Spinner 7" hidden="1">
              <a:extLst>
                <a:ext uri="{63B3BB69-23CF-44E3-9099-C40C66FF867C}">
                  <a14:compatExt spid="_x0000_s31751"/>
                </a:ext>
                <a:ext uri="{FF2B5EF4-FFF2-40B4-BE49-F238E27FC236}">
                  <a16:creationId xmlns:a16="http://schemas.microsoft.com/office/drawing/2014/main" id="{00000000-0008-0000-0A00-000007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209550</xdr:colOff>
          <xdr:row>20</xdr:row>
          <xdr:rowOff>19050</xdr:rowOff>
        </xdr:from>
        <xdr:to>
          <xdr:col>7</xdr:col>
          <xdr:colOff>523875</xdr:colOff>
          <xdr:row>20</xdr:row>
          <xdr:rowOff>295275</xdr:rowOff>
        </xdr:to>
        <xdr:sp macro="" textlink="">
          <xdr:nvSpPr>
            <xdr:cNvPr id="31752" name="Spinner 8" hidden="1">
              <a:extLst>
                <a:ext uri="{63B3BB69-23CF-44E3-9099-C40C66FF867C}">
                  <a14:compatExt spid="_x0000_s31752"/>
                </a:ext>
                <a:ext uri="{FF2B5EF4-FFF2-40B4-BE49-F238E27FC236}">
                  <a16:creationId xmlns:a16="http://schemas.microsoft.com/office/drawing/2014/main" id="{00000000-0008-0000-0A00-000008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20</xdr:row>
          <xdr:rowOff>19050</xdr:rowOff>
        </xdr:from>
        <xdr:to>
          <xdr:col>8</xdr:col>
          <xdr:colOff>457200</xdr:colOff>
          <xdr:row>20</xdr:row>
          <xdr:rowOff>295275</xdr:rowOff>
        </xdr:to>
        <xdr:sp macro="" textlink="">
          <xdr:nvSpPr>
            <xdr:cNvPr id="31753" name="Spinner 9" hidden="1">
              <a:extLst>
                <a:ext uri="{63B3BB69-23CF-44E3-9099-C40C66FF867C}">
                  <a14:compatExt spid="_x0000_s31753"/>
                </a:ext>
                <a:ext uri="{FF2B5EF4-FFF2-40B4-BE49-F238E27FC236}">
                  <a16:creationId xmlns:a16="http://schemas.microsoft.com/office/drawing/2014/main" id="{00000000-0008-0000-0A00-000009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20</xdr:row>
          <xdr:rowOff>19050</xdr:rowOff>
        </xdr:from>
        <xdr:to>
          <xdr:col>9</xdr:col>
          <xdr:colOff>457200</xdr:colOff>
          <xdr:row>20</xdr:row>
          <xdr:rowOff>295275</xdr:rowOff>
        </xdr:to>
        <xdr:sp macro="" textlink="">
          <xdr:nvSpPr>
            <xdr:cNvPr id="31754" name="Spinner 10" hidden="1">
              <a:extLst>
                <a:ext uri="{63B3BB69-23CF-44E3-9099-C40C66FF867C}">
                  <a14:compatExt spid="_x0000_s31754"/>
                </a:ext>
                <a:ext uri="{FF2B5EF4-FFF2-40B4-BE49-F238E27FC236}">
                  <a16:creationId xmlns:a16="http://schemas.microsoft.com/office/drawing/2014/main" id="{00000000-0008-0000-0A00-00000A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20</xdr:row>
          <xdr:rowOff>19050</xdr:rowOff>
        </xdr:from>
        <xdr:to>
          <xdr:col>10</xdr:col>
          <xdr:colOff>457200</xdr:colOff>
          <xdr:row>20</xdr:row>
          <xdr:rowOff>295275</xdr:rowOff>
        </xdr:to>
        <xdr:sp macro="" textlink="">
          <xdr:nvSpPr>
            <xdr:cNvPr id="31755" name="Spinner 11" hidden="1">
              <a:extLst>
                <a:ext uri="{63B3BB69-23CF-44E3-9099-C40C66FF867C}">
                  <a14:compatExt spid="_x0000_s31755"/>
                </a:ext>
                <a:ext uri="{FF2B5EF4-FFF2-40B4-BE49-F238E27FC236}">
                  <a16:creationId xmlns:a16="http://schemas.microsoft.com/office/drawing/2014/main" id="{00000000-0008-0000-0A00-00000B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20</xdr:row>
          <xdr:rowOff>28575</xdr:rowOff>
        </xdr:from>
        <xdr:to>
          <xdr:col>11</xdr:col>
          <xdr:colOff>457200</xdr:colOff>
          <xdr:row>20</xdr:row>
          <xdr:rowOff>304800</xdr:rowOff>
        </xdr:to>
        <xdr:sp macro="" textlink="">
          <xdr:nvSpPr>
            <xdr:cNvPr id="31756" name="Spinner 12" hidden="1">
              <a:extLst>
                <a:ext uri="{63B3BB69-23CF-44E3-9099-C40C66FF867C}">
                  <a14:compatExt spid="_x0000_s31756"/>
                </a:ext>
                <a:ext uri="{FF2B5EF4-FFF2-40B4-BE49-F238E27FC236}">
                  <a16:creationId xmlns:a16="http://schemas.microsoft.com/office/drawing/2014/main" id="{00000000-0008-0000-0A00-00000C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20</xdr:row>
          <xdr:rowOff>19050</xdr:rowOff>
        </xdr:from>
        <xdr:to>
          <xdr:col>12</xdr:col>
          <xdr:colOff>466725</xdr:colOff>
          <xdr:row>20</xdr:row>
          <xdr:rowOff>295275</xdr:rowOff>
        </xdr:to>
        <xdr:sp macro="" textlink="">
          <xdr:nvSpPr>
            <xdr:cNvPr id="31757" name="Spinner 13" hidden="1">
              <a:extLst>
                <a:ext uri="{63B3BB69-23CF-44E3-9099-C40C66FF867C}">
                  <a14:compatExt spid="_x0000_s31757"/>
                </a:ext>
                <a:ext uri="{FF2B5EF4-FFF2-40B4-BE49-F238E27FC236}">
                  <a16:creationId xmlns:a16="http://schemas.microsoft.com/office/drawing/2014/main" id="{00000000-0008-0000-0A00-00000D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20</xdr:row>
          <xdr:rowOff>19050</xdr:rowOff>
        </xdr:from>
        <xdr:to>
          <xdr:col>13</xdr:col>
          <xdr:colOff>447675</xdr:colOff>
          <xdr:row>20</xdr:row>
          <xdr:rowOff>295275</xdr:rowOff>
        </xdr:to>
        <xdr:sp macro="" textlink="">
          <xdr:nvSpPr>
            <xdr:cNvPr id="31758" name="Spinner 14" hidden="1">
              <a:extLst>
                <a:ext uri="{63B3BB69-23CF-44E3-9099-C40C66FF867C}">
                  <a14:compatExt spid="_x0000_s31758"/>
                </a:ext>
                <a:ext uri="{FF2B5EF4-FFF2-40B4-BE49-F238E27FC236}">
                  <a16:creationId xmlns:a16="http://schemas.microsoft.com/office/drawing/2014/main" id="{00000000-0008-0000-0A00-00000E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20</xdr:row>
          <xdr:rowOff>19050</xdr:rowOff>
        </xdr:from>
        <xdr:to>
          <xdr:col>14</xdr:col>
          <xdr:colOff>466725</xdr:colOff>
          <xdr:row>20</xdr:row>
          <xdr:rowOff>295275</xdr:rowOff>
        </xdr:to>
        <xdr:sp macro="" textlink="">
          <xdr:nvSpPr>
            <xdr:cNvPr id="31759" name="Spinner 15" hidden="1">
              <a:extLst>
                <a:ext uri="{63B3BB69-23CF-44E3-9099-C40C66FF867C}">
                  <a14:compatExt spid="_x0000_s31759"/>
                </a:ext>
                <a:ext uri="{FF2B5EF4-FFF2-40B4-BE49-F238E27FC236}">
                  <a16:creationId xmlns:a16="http://schemas.microsoft.com/office/drawing/2014/main" id="{00000000-0008-0000-0A00-00000F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20</xdr:row>
          <xdr:rowOff>19050</xdr:rowOff>
        </xdr:from>
        <xdr:to>
          <xdr:col>15</xdr:col>
          <xdr:colOff>476250</xdr:colOff>
          <xdr:row>20</xdr:row>
          <xdr:rowOff>295275</xdr:rowOff>
        </xdr:to>
        <xdr:sp macro="" textlink="">
          <xdr:nvSpPr>
            <xdr:cNvPr id="31760" name="Spinner 16" hidden="1">
              <a:extLst>
                <a:ext uri="{63B3BB69-23CF-44E3-9099-C40C66FF867C}">
                  <a14:compatExt spid="_x0000_s31760"/>
                </a:ext>
                <a:ext uri="{FF2B5EF4-FFF2-40B4-BE49-F238E27FC236}">
                  <a16:creationId xmlns:a16="http://schemas.microsoft.com/office/drawing/2014/main" id="{00000000-0008-0000-0A00-000010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20</xdr:row>
          <xdr:rowOff>19050</xdr:rowOff>
        </xdr:from>
        <xdr:to>
          <xdr:col>16</xdr:col>
          <xdr:colOff>476250</xdr:colOff>
          <xdr:row>20</xdr:row>
          <xdr:rowOff>295275</xdr:rowOff>
        </xdr:to>
        <xdr:sp macro="" textlink="">
          <xdr:nvSpPr>
            <xdr:cNvPr id="31761" name="Spinner 17" hidden="1">
              <a:extLst>
                <a:ext uri="{63B3BB69-23CF-44E3-9099-C40C66FF867C}">
                  <a14:compatExt spid="_x0000_s31761"/>
                </a:ext>
                <a:ext uri="{FF2B5EF4-FFF2-40B4-BE49-F238E27FC236}">
                  <a16:creationId xmlns:a16="http://schemas.microsoft.com/office/drawing/2014/main" id="{00000000-0008-0000-0A00-000011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142875</xdr:colOff>
          <xdr:row>20</xdr:row>
          <xdr:rowOff>19050</xdr:rowOff>
        </xdr:from>
        <xdr:to>
          <xdr:col>17</xdr:col>
          <xdr:colOff>457200</xdr:colOff>
          <xdr:row>20</xdr:row>
          <xdr:rowOff>295275</xdr:rowOff>
        </xdr:to>
        <xdr:sp macro="" textlink="">
          <xdr:nvSpPr>
            <xdr:cNvPr id="31762" name="Spinner 18" hidden="1">
              <a:extLst>
                <a:ext uri="{63B3BB69-23CF-44E3-9099-C40C66FF867C}">
                  <a14:compatExt spid="_x0000_s31762"/>
                </a:ext>
                <a:ext uri="{FF2B5EF4-FFF2-40B4-BE49-F238E27FC236}">
                  <a16:creationId xmlns:a16="http://schemas.microsoft.com/office/drawing/2014/main" id="{00000000-0008-0000-0A00-000012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20</xdr:row>
          <xdr:rowOff>19050</xdr:rowOff>
        </xdr:from>
        <xdr:to>
          <xdr:col>18</xdr:col>
          <xdr:colOff>476250</xdr:colOff>
          <xdr:row>20</xdr:row>
          <xdr:rowOff>295275</xdr:rowOff>
        </xdr:to>
        <xdr:sp macro="" textlink="">
          <xdr:nvSpPr>
            <xdr:cNvPr id="31763" name="Spinner 19" hidden="1">
              <a:extLst>
                <a:ext uri="{63B3BB69-23CF-44E3-9099-C40C66FF867C}">
                  <a14:compatExt spid="_x0000_s31763"/>
                </a:ext>
                <a:ext uri="{FF2B5EF4-FFF2-40B4-BE49-F238E27FC236}">
                  <a16:creationId xmlns:a16="http://schemas.microsoft.com/office/drawing/2014/main" id="{00000000-0008-0000-0A00-000013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20</xdr:row>
          <xdr:rowOff>19050</xdr:rowOff>
        </xdr:from>
        <xdr:to>
          <xdr:col>19</xdr:col>
          <xdr:colOff>466725</xdr:colOff>
          <xdr:row>20</xdr:row>
          <xdr:rowOff>295275</xdr:rowOff>
        </xdr:to>
        <xdr:sp macro="" textlink="">
          <xdr:nvSpPr>
            <xdr:cNvPr id="31764" name="Spinner 20" hidden="1">
              <a:extLst>
                <a:ext uri="{63B3BB69-23CF-44E3-9099-C40C66FF867C}">
                  <a14:compatExt spid="_x0000_s31764"/>
                </a:ext>
                <a:ext uri="{FF2B5EF4-FFF2-40B4-BE49-F238E27FC236}">
                  <a16:creationId xmlns:a16="http://schemas.microsoft.com/office/drawing/2014/main" id="{00000000-0008-0000-0A00-000014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20</xdr:row>
          <xdr:rowOff>19050</xdr:rowOff>
        </xdr:from>
        <xdr:to>
          <xdr:col>20</xdr:col>
          <xdr:colOff>438150</xdr:colOff>
          <xdr:row>20</xdr:row>
          <xdr:rowOff>295275</xdr:rowOff>
        </xdr:to>
        <xdr:sp macro="" textlink="">
          <xdr:nvSpPr>
            <xdr:cNvPr id="31765" name="Spinner 21" hidden="1">
              <a:extLst>
                <a:ext uri="{63B3BB69-23CF-44E3-9099-C40C66FF867C}">
                  <a14:compatExt spid="_x0000_s31765"/>
                </a:ext>
                <a:ext uri="{FF2B5EF4-FFF2-40B4-BE49-F238E27FC236}">
                  <a16:creationId xmlns:a16="http://schemas.microsoft.com/office/drawing/2014/main" id="{00000000-0008-0000-0A00-000015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142875</xdr:colOff>
          <xdr:row>16</xdr:row>
          <xdr:rowOff>28575</xdr:rowOff>
        </xdr:from>
        <xdr:to>
          <xdr:col>1</xdr:col>
          <xdr:colOff>466725</xdr:colOff>
          <xdr:row>16</xdr:row>
          <xdr:rowOff>304800</xdr:rowOff>
        </xdr:to>
        <xdr:sp macro="" textlink="">
          <xdr:nvSpPr>
            <xdr:cNvPr id="31766" name="Spinner 22" hidden="1">
              <a:extLst>
                <a:ext uri="{63B3BB69-23CF-44E3-9099-C40C66FF867C}">
                  <a14:compatExt spid="_x0000_s31766"/>
                </a:ext>
                <a:ext uri="{FF2B5EF4-FFF2-40B4-BE49-F238E27FC236}">
                  <a16:creationId xmlns:a16="http://schemas.microsoft.com/office/drawing/2014/main" id="{00000000-0008-0000-0A00-000016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133350</xdr:colOff>
          <xdr:row>16</xdr:row>
          <xdr:rowOff>28575</xdr:rowOff>
        </xdr:from>
        <xdr:to>
          <xdr:col>2</xdr:col>
          <xdr:colOff>457200</xdr:colOff>
          <xdr:row>16</xdr:row>
          <xdr:rowOff>304800</xdr:rowOff>
        </xdr:to>
        <xdr:sp macro="" textlink="">
          <xdr:nvSpPr>
            <xdr:cNvPr id="31767" name="Spinner 23" hidden="1">
              <a:extLst>
                <a:ext uri="{63B3BB69-23CF-44E3-9099-C40C66FF867C}">
                  <a14:compatExt spid="_x0000_s31767"/>
                </a:ext>
                <a:ext uri="{FF2B5EF4-FFF2-40B4-BE49-F238E27FC236}">
                  <a16:creationId xmlns:a16="http://schemas.microsoft.com/office/drawing/2014/main" id="{00000000-0008-0000-0A00-000017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16</xdr:row>
          <xdr:rowOff>28575</xdr:rowOff>
        </xdr:from>
        <xdr:to>
          <xdr:col>3</xdr:col>
          <xdr:colOff>466725</xdr:colOff>
          <xdr:row>16</xdr:row>
          <xdr:rowOff>304800</xdr:rowOff>
        </xdr:to>
        <xdr:sp macro="" textlink="">
          <xdr:nvSpPr>
            <xdr:cNvPr id="31768" name="Spinner 24" hidden="1">
              <a:extLst>
                <a:ext uri="{63B3BB69-23CF-44E3-9099-C40C66FF867C}">
                  <a14:compatExt spid="_x0000_s31768"/>
                </a:ext>
                <a:ext uri="{FF2B5EF4-FFF2-40B4-BE49-F238E27FC236}">
                  <a16:creationId xmlns:a16="http://schemas.microsoft.com/office/drawing/2014/main" id="{00000000-0008-0000-0A00-000018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114300</xdr:colOff>
          <xdr:row>16</xdr:row>
          <xdr:rowOff>28575</xdr:rowOff>
        </xdr:from>
        <xdr:to>
          <xdr:col>4</xdr:col>
          <xdr:colOff>438150</xdr:colOff>
          <xdr:row>16</xdr:row>
          <xdr:rowOff>304800</xdr:rowOff>
        </xdr:to>
        <xdr:sp macro="" textlink="">
          <xdr:nvSpPr>
            <xdr:cNvPr id="31769" name="Spinner 25" hidden="1">
              <a:extLst>
                <a:ext uri="{63B3BB69-23CF-44E3-9099-C40C66FF867C}">
                  <a14:compatExt spid="_x0000_s31769"/>
                </a:ext>
                <a:ext uri="{FF2B5EF4-FFF2-40B4-BE49-F238E27FC236}">
                  <a16:creationId xmlns:a16="http://schemas.microsoft.com/office/drawing/2014/main" id="{00000000-0008-0000-0A00-000019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123825</xdr:colOff>
          <xdr:row>16</xdr:row>
          <xdr:rowOff>28575</xdr:rowOff>
        </xdr:from>
        <xdr:to>
          <xdr:col>5</xdr:col>
          <xdr:colOff>447675</xdr:colOff>
          <xdr:row>16</xdr:row>
          <xdr:rowOff>304800</xdr:rowOff>
        </xdr:to>
        <xdr:sp macro="" textlink="">
          <xdr:nvSpPr>
            <xdr:cNvPr id="31770" name="Spinner 26" hidden="1">
              <a:extLst>
                <a:ext uri="{63B3BB69-23CF-44E3-9099-C40C66FF867C}">
                  <a14:compatExt spid="_x0000_s31770"/>
                </a:ext>
                <a:ext uri="{FF2B5EF4-FFF2-40B4-BE49-F238E27FC236}">
                  <a16:creationId xmlns:a16="http://schemas.microsoft.com/office/drawing/2014/main" id="{00000000-0008-0000-0A00-00001A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16</xdr:row>
          <xdr:rowOff>28575</xdr:rowOff>
        </xdr:from>
        <xdr:to>
          <xdr:col>6</xdr:col>
          <xdr:colOff>466725</xdr:colOff>
          <xdr:row>16</xdr:row>
          <xdr:rowOff>304800</xdr:rowOff>
        </xdr:to>
        <xdr:sp macro="" textlink="">
          <xdr:nvSpPr>
            <xdr:cNvPr id="31771" name="Spinner 27" hidden="1">
              <a:extLst>
                <a:ext uri="{63B3BB69-23CF-44E3-9099-C40C66FF867C}">
                  <a14:compatExt spid="_x0000_s31771"/>
                </a:ext>
                <a:ext uri="{FF2B5EF4-FFF2-40B4-BE49-F238E27FC236}">
                  <a16:creationId xmlns:a16="http://schemas.microsoft.com/office/drawing/2014/main" id="{00000000-0008-0000-0A00-00001B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16</xdr:row>
          <xdr:rowOff>28575</xdr:rowOff>
        </xdr:from>
        <xdr:to>
          <xdr:col>7</xdr:col>
          <xdr:colOff>457200</xdr:colOff>
          <xdr:row>16</xdr:row>
          <xdr:rowOff>304800</xdr:rowOff>
        </xdr:to>
        <xdr:sp macro="" textlink="">
          <xdr:nvSpPr>
            <xdr:cNvPr id="31772" name="Spinner 28" hidden="1">
              <a:extLst>
                <a:ext uri="{63B3BB69-23CF-44E3-9099-C40C66FF867C}">
                  <a14:compatExt spid="_x0000_s31772"/>
                </a:ext>
                <a:ext uri="{FF2B5EF4-FFF2-40B4-BE49-F238E27FC236}">
                  <a16:creationId xmlns:a16="http://schemas.microsoft.com/office/drawing/2014/main" id="{00000000-0008-0000-0A00-00001C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16</xdr:row>
          <xdr:rowOff>28575</xdr:rowOff>
        </xdr:from>
        <xdr:to>
          <xdr:col>8</xdr:col>
          <xdr:colOff>457200</xdr:colOff>
          <xdr:row>16</xdr:row>
          <xdr:rowOff>304800</xdr:rowOff>
        </xdr:to>
        <xdr:sp macro="" textlink="">
          <xdr:nvSpPr>
            <xdr:cNvPr id="31773" name="Spinner 29" hidden="1">
              <a:extLst>
                <a:ext uri="{63B3BB69-23CF-44E3-9099-C40C66FF867C}">
                  <a14:compatExt spid="_x0000_s31773"/>
                </a:ext>
                <a:ext uri="{FF2B5EF4-FFF2-40B4-BE49-F238E27FC236}">
                  <a16:creationId xmlns:a16="http://schemas.microsoft.com/office/drawing/2014/main" id="{00000000-0008-0000-0A00-00001D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16</xdr:row>
          <xdr:rowOff>28575</xdr:rowOff>
        </xdr:from>
        <xdr:to>
          <xdr:col>9</xdr:col>
          <xdr:colOff>457200</xdr:colOff>
          <xdr:row>16</xdr:row>
          <xdr:rowOff>304800</xdr:rowOff>
        </xdr:to>
        <xdr:sp macro="" textlink="">
          <xdr:nvSpPr>
            <xdr:cNvPr id="31774" name="Spinner 30" hidden="1">
              <a:extLst>
                <a:ext uri="{63B3BB69-23CF-44E3-9099-C40C66FF867C}">
                  <a14:compatExt spid="_x0000_s31774"/>
                </a:ext>
                <a:ext uri="{FF2B5EF4-FFF2-40B4-BE49-F238E27FC236}">
                  <a16:creationId xmlns:a16="http://schemas.microsoft.com/office/drawing/2014/main" id="{00000000-0008-0000-0A00-00001E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123825</xdr:colOff>
          <xdr:row>16</xdr:row>
          <xdr:rowOff>28575</xdr:rowOff>
        </xdr:from>
        <xdr:to>
          <xdr:col>10</xdr:col>
          <xdr:colOff>447675</xdr:colOff>
          <xdr:row>16</xdr:row>
          <xdr:rowOff>304800</xdr:rowOff>
        </xdr:to>
        <xdr:sp macro="" textlink="">
          <xdr:nvSpPr>
            <xdr:cNvPr id="31775" name="Spinner 31" hidden="1">
              <a:extLst>
                <a:ext uri="{63B3BB69-23CF-44E3-9099-C40C66FF867C}">
                  <a14:compatExt spid="_x0000_s31775"/>
                </a:ext>
                <a:ext uri="{FF2B5EF4-FFF2-40B4-BE49-F238E27FC236}">
                  <a16:creationId xmlns:a16="http://schemas.microsoft.com/office/drawing/2014/main" id="{00000000-0008-0000-0A00-00001F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16</xdr:row>
          <xdr:rowOff>28575</xdr:rowOff>
        </xdr:from>
        <xdr:to>
          <xdr:col>11</xdr:col>
          <xdr:colOff>457200</xdr:colOff>
          <xdr:row>16</xdr:row>
          <xdr:rowOff>304800</xdr:rowOff>
        </xdr:to>
        <xdr:sp macro="" textlink="">
          <xdr:nvSpPr>
            <xdr:cNvPr id="31776" name="Spinner 32" hidden="1">
              <a:extLst>
                <a:ext uri="{63B3BB69-23CF-44E3-9099-C40C66FF867C}">
                  <a14:compatExt spid="_x0000_s31776"/>
                </a:ext>
                <a:ext uri="{FF2B5EF4-FFF2-40B4-BE49-F238E27FC236}">
                  <a16:creationId xmlns:a16="http://schemas.microsoft.com/office/drawing/2014/main" id="{00000000-0008-0000-0A00-000020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16</xdr:row>
          <xdr:rowOff>28575</xdr:rowOff>
        </xdr:from>
        <xdr:to>
          <xdr:col>12</xdr:col>
          <xdr:colOff>476250</xdr:colOff>
          <xdr:row>16</xdr:row>
          <xdr:rowOff>304800</xdr:rowOff>
        </xdr:to>
        <xdr:sp macro="" textlink="">
          <xdr:nvSpPr>
            <xdr:cNvPr id="31777" name="Spinner 33" hidden="1">
              <a:extLst>
                <a:ext uri="{63B3BB69-23CF-44E3-9099-C40C66FF867C}">
                  <a14:compatExt spid="_x0000_s31777"/>
                </a:ext>
                <a:ext uri="{FF2B5EF4-FFF2-40B4-BE49-F238E27FC236}">
                  <a16:creationId xmlns:a16="http://schemas.microsoft.com/office/drawing/2014/main" id="{00000000-0008-0000-0A00-000021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16</xdr:row>
          <xdr:rowOff>28575</xdr:rowOff>
        </xdr:from>
        <xdr:to>
          <xdr:col>13</xdr:col>
          <xdr:colOff>457200</xdr:colOff>
          <xdr:row>16</xdr:row>
          <xdr:rowOff>304800</xdr:rowOff>
        </xdr:to>
        <xdr:sp macro="" textlink="">
          <xdr:nvSpPr>
            <xdr:cNvPr id="31778" name="Spinner 34" hidden="1">
              <a:extLst>
                <a:ext uri="{63B3BB69-23CF-44E3-9099-C40C66FF867C}">
                  <a14:compatExt spid="_x0000_s31778"/>
                </a:ext>
                <a:ext uri="{FF2B5EF4-FFF2-40B4-BE49-F238E27FC236}">
                  <a16:creationId xmlns:a16="http://schemas.microsoft.com/office/drawing/2014/main" id="{00000000-0008-0000-0A00-000022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16</xdr:row>
          <xdr:rowOff>28575</xdr:rowOff>
        </xdr:from>
        <xdr:to>
          <xdr:col>14</xdr:col>
          <xdr:colOff>457200</xdr:colOff>
          <xdr:row>16</xdr:row>
          <xdr:rowOff>304800</xdr:rowOff>
        </xdr:to>
        <xdr:sp macro="" textlink="">
          <xdr:nvSpPr>
            <xdr:cNvPr id="31779" name="Spinner 35" hidden="1">
              <a:extLst>
                <a:ext uri="{63B3BB69-23CF-44E3-9099-C40C66FF867C}">
                  <a14:compatExt spid="_x0000_s31779"/>
                </a:ext>
                <a:ext uri="{FF2B5EF4-FFF2-40B4-BE49-F238E27FC236}">
                  <a16:creationId xmlns:a16="http://schemas.microsoft.com/office/drawing/2014/main" id="{00000000-0008-0000-0A00-000023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16</xdr:row>
          <xdr:rowOff>28575</xdr:rowOff>
        </xdr:from>
        <xdr:to>
          <xdr:col>15</xdr:col>
          <xdr:colOff>466725</xdr:colOff>
          <xdr:row>16</xdr:row>
          <xdr:rowOff>304800</xdr:rowOff>
        </xdr:to>
        <xdr:sp macro="" textlink="">
          <xdr:nvSpPr>
            <xdr:cNvPr id="31780" name="Spinner 36" hidden="1">
              <a:extLst>
                <a:ext uri="{63B3BB69-23CF-44E3-9099-C40C66FF867C}">
                  <a14:compatExt spid="_x0000_s31780"/>
                </a:ext>
                <a:ext uri="{FF2B5EF4-FFF2-40B4-BE49-F238E27FC236}">
                  <a16:creationId xmlns:a16="http://schemas.microsoft.com/office/drawing/2014/main" id="{00000000-0008-0000-0A00-000024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133350</xdr:colOff>
          <xdr:row>16</xdr:row>
          <xdr:rowOff>28575</xdr:rowOff>
        </xdr:from>
        <xdr:to>
          <xdr:col>16</xdr:col>
          <xdr:colOff>457200</xdr:colOff>
          <xdr:row>16</xdr:row>
          <xdr:rowOff>304800</xdr:rowOff>
        </xdr:to>
        <xdr:sp macro="" textlink="">
          <xdr:nvSpPr>
            <xdr:cNvPr id="31781" name="Spinner 37" hidden="1">
              <a:extLst>
                <a:ext uri="{63B3BB69-23CF-44E3-9099-C40C66FF867C}">
                  <a14:compatExt spid="_x0000_s31781"/>
                </a:ext>
                <a:ext uri="{FF2B5EF4-FFF2-40B4-BE49-F238E27FC236}">
                  <a16:creationId xmlns:a16="http://schemas.microsoft.com/office/drawing/2014/main" id="{00000000-0008-0000-0A00-000025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114300</xdr:colOff>
          <xdr:row>16</xdr:row>
          <xdr:rowOff>28575</xdr:rowOff>
        </xdr:from>
        <xdr:to>
          <xdr:col>17</xdr:col>
          <xdr:colOff>438150</xdr:colOff>
          <xdr:row>16</xdr:row>
          <xdr:rowOff>304800</xdr:rowOff>
        </xdr:to>
        <xdr:sp macro="" textlink="">
          <xdr:nvSpPr>
            <xdr:cNvPr id="31782" name="Spinner 38" hidden="1">
              <a:extLst>
                <a:ext uri="{63B3BB69-23CF-44E3-9099-C40C66FF867C}">
                  <a14:compatExt spid="_x0000_s31782"/>
                </a:ext>
                <a:ext uri="{FF2B5EF4-FFF2-40B4-BE49-F238E27FC236}">
                  <a16:creationId xmlns:a16="http://schemas.microsoft.com/office/drawing/2014/main" id="{00000000-0008-0000-0A00-000026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16</xdr:row>
          <xdr:rowOff>28575</xdr:rowOff>
        </xdr:from>
        <xdr:to>
          <xdr:col>18</xdr:col>
          <xdr:colOff>476250</xdr:colOff>
          <xdr:row>16</xdr:row>
          <xdr:rowOff>304800</xdr:rowOff>
        </xdr:to>
        <xdr:sp macro="" textlink="">
          <xdr:nvSpPr>
            <xdr:cNvPr id="31783" name="Spinner 39" hidden="1">
              <a:extLst>
                <a:ext uri="{63B3BB69-23CF-44E3-9099-C40C66FF867C}">
                  <a14:compatExt spid="_x0000_s31783"/>
                </a:ext>
                <a:ext uri="{FF2B5EF4-FFF2-40B4-BE49-F238E27FC236}">
                  <a16:creationId xmlns:a16="http://schemas.microsoft.com/office/drawing/2014/main" id="{00000000-0008-0000-0A00-000027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16</xdr:row>
          <xdr:rowOff>28575</xdr:rowOff>
        </xdr:from>
        <xdr:to>
          <xdr:col>19</xdr:col>
          <xdr:colOff>447675</xdr:colOff>
          <xdr:row>16</xdr:row>
          <xdr:rowOff>304800</xdr:rowOff>
        </xdr:to>
        <xdr:sp macro="" textlink="">
          <xdr:nvSpPr>
            <xdr:cNvPr id="31784" name="Spinner 40" hidden="1">
              <a:extLst>
                <a:ext uri="{63B3BB69-23CF-44E3-9099-C40C66FF867C}">
                  <a14:compatExt spid="_x0000_s31784"/>
                </a:ext>
                <a:ext uri="{FF2B5EF4-FFF2-40B4-BE49-F238E27FC236}">
                  <a16:creationId xmlns:a16="http://schemas.microsoft.com/office/drawing/2014/main" id="{00000000-0008-0000-0A00-000028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133350</xdr:colOff>
          <xdr:row>16</xdr:row>
          <xdr:rowOff>28575</xdr:rowOff>
        </xdr:from>
        <xdr:to>
          <xdr:col>20</xdr:col>
          <xdr:colOff>457200</xdr:colOff>
          <xdr:row>16</xdr:row>
          <xdr:rowOff>304800</xdr:rowOff>
        </xdr:to>
        <xdr:sp macro="" textlink="">
          <xdr:nvSpPr>
            <xdr:cNvPr id="31785" name="Spinner 41" hidden="1">
              <a:extLst>
                <a:ext uri="{63B3BB69-23CF-44E3-9099-C40C66FF867C}">
                  <a14:compatExt spid="_x0000_s31785"/>
                </a:ext>
                <a:ext uri="{FF2B5EF4-FFF2-40B4-BE49-F238E27FC236}">
                  <a16:creationId xmlns:a16="http://schemas.microsoft.com/office/drawing/2014/main" id="{00000000-0008-0000-0A00-000029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1209675</xdr:colOff>
      <xdr:row>0</xdr:row>
      <xdr:rowOff>142875</xdr:rowOff>
    </xdr:from>
    <xdr:to>
      <xdr:col>21</xdr:col>
      <xdr:colOff>114300</xdr:colOff>
      <xdr:row>14</xdr:row>
      <xdr:rowOff>314323</xdr:rowOff>
    </xdr:to>
    <xdr:graphicFrame macro="">
      <xdr:nvGraphicFramePr>
        <xdr:cNvPr id="43" name="Chart 42">
          <a:extLst>
            <a:ext uri="{FF2B5EF4-FFF2-40B4-BE49-F238E27FC236}">
              <a16:creationId xmlns:a16="http://schemas.microsoft.com/office/drawing/2014/main" id="{00000000-0008-0000-0A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9</xdr:col>
          <xdr:colOff>161925</xdr:colOff>
          <xdr:row>25</xdr:row>
          <xdr:rowOff>19050</xdr:rowOff>
        </xdr:from>
        <xdr:to>
          <xdr:col>9</xdr:col>
          <xdr:colOff>552450</xdr:colOff>
          <xdr:row>25</xdr:row>
          <xdr:rowOff>295275</xdr:rowOff>
        </xdr:to>
        <xdr:sp macro="" textlink="">
          <xdr:nvSpPr>
            <xdr:cNvPr id="31786" name="Spinner 42" hidden="1">
              <a:extLst>
                <a:ext uri="{63B3BB69-23CF-44E3-9099-C40C66FF867C}">
                  <a14:compatExt spid="_x0000_s31786"/>
                </a:ext>
                <a:ext uri="{FF2B5EF4-FFF2-40B4-BE49-F238E27FC236}">
                  <a16:creationId xmlns:a16="http://schemas.microsoft.com/office/drawing/2014/main" id="{00000000-0008-0000-0A00-00002A7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ctrlProp" Target="../ctrlProps/ctrlProp296.xml"/><Relationship Id="rId13" Type="http://schemas.openxmlformats.org/officeDocument/2006/relationships/ctrlProp" Target="../ctrlProps/ctrlProp301.xml"/><Relationship Id="rId18" Type="http://schemas.openxmlformats.org/officeDocument/2006/relationships/ctrlProp" Target="../ctrlProps/ctrlProp306.xml"/><Relationship Id="rId26" Type="http://schemas.openxmlformats.org/officeDocument/2006/relationships/ctrlProp" Target="../ctrlProps/ctrlProp314.xml"/><Relationship Id="rId39" Type="http://schemas.openxmlformats.org/officeDocument/2006/relationships/ctrlProp" Target="../ctrlProps/ctrlProp327.xml"/><Relationship Id="rId3" Type="http://schemas.openxmlformats.org/officeDocument/2006/relationships/vmlDrawing" Target="../drawings/vmlDrawing8.vml"/><Relationship Id="rId21" Type="http://schemas.openxmlformats.org/officeDocument/2006/relationships/ctrlProp" Target="../ctrlProps/ctrlProp309.xml"/><Relationship Id="rId34" Type="http://schemas.openxmlformats.org/officeDocument/2006/relationships/ctrlProp" Target="../ctrlProps/ctrlProp322.xml"/><Relationship Id="rId42" Type="http://schemas.openxmlformats.org/officeDocument/2006/relationships/ctrlProp" Target="../ctrlProps/ctrlProp330.xml"/><Relationship Id="rId7" Type="http://schemas.openxmlformats.org/officeDocument/2006/relationships/ctrlProp" Target="../ctrlProps/ctrlProp295.xml"/><Relationship Id="rId12" Type="http://schemas.openxmlformats.org/officeDocument/2006/relationships/ctrlProp" Target="../ctrlProps/ctrlProp300.xml"/><Relationship Id="rId17" Type="http://schemas.openxmlformats.org/officeDocument/2006/relationships/ctrlProp" Target="../ctrlProps/ctrlProp305.xml"/><Relationship Id="rId25" Type="http://schemas.openxmlformats.org/officeDocument/2006/relationships/ctrlProp" Target="../ctrlProps/ctrlProp313.xml"/><Relationship Id="rId33" Type="http://schemas.openxmlformats.org/officeDocument/2006/relationships/ctrlProp" Target="../ctrlProps/ctrlProp321.xml"/><Relationship Id="rId38" Type="http://schemas.openxmlformats.org/officeDocument/2006/relationships/ctrlProp" Target="../ctrlProps/ctrlProp326.xml"/><Relationship Id="rId2" Type="http://schemas.openxmlformats.org/officeDocument/2006/relationships/drawing" Target="../drawings/drawing8.xml"/><Relationship Id="rId16" Type="http://schemas.openxmlformats.org/officeDocument/2006/relationships/ctrlProp" Target="../ctrlProps/ctrlProp304.xml"/><Relationship Id="rId20" Type="http://schemas.openxmlformats.org/officeDocument/2006/relationships/ctrlProp" Target="../ctrlProps/ctrlProp308.xml"/><Relationship Id="rId29" Type="http://schemas.openxmlformats.org/officeDocument/2006/relationships/ctrlProp" Target="../ctrlProps/ctrlProp317.xml"/><Relationship Id="rId41" Type="http://schemas.openxmlformats.org/officeDocument/2006/relationships/ctrlProp" Target="../ctrlProps/ctrlProp329.xml"/><Relationship Id="rId1" Type="http://schemas.openxmlformats.org/officeDocument/2006/relationships/printerSettings" Target="../printerSettings/printerSettings8.bin"/><Relationship Id="rId6" Type="http://schemas.openxmlformats.org/officeDocument/2006/relationships/ctrlProp" Target="../ctrlProps/ctrlProp294.xml"/><Relationship Id="rId11" Type="http://schemas.openxmlformats.org/officeDocument/2006/relationships/ctrlProp" Target="../ctrlProps/ctrlProp299.xml"/><Relationship Id="rId24" Type="http://schemas.openxmlformats.org/officeDocument/2006/relationships/ctrlProp" Target="../ctrlProps/ctrlProp312.xml"/><Relationship Id="rId32" Type="http://schemas.openxmlformats.org/officeDocument/2006/relationships/ctrlProp" Target="../ctrlProps/ctrlProp320.xml"/><Relationship Id="rId37" Type="http://schemas.openxmlformats.org/officeDocument/2006/relationships/ctrlProp" Target="../ctrlProps/ctrlProp325.xml"/><Relationship Id="rId40" Type="http://schemas.openxmlformats.org/officeDocument/2006/relationships/ctrlProp" Target="../ctrlProps/ctrlProp328.xml"/><Relationship Id="rId45" Type="http://schemas.openxmlformats.org/officeDocument/2006/relationships/ctrlProp" Target="../ctrlProps/ctrlProp333.xml"/><Relationship Id="rId5" Type="http://schemas.openxmlformats.org/officeDocument/2006/relationships/ctrlProp" Target="../ctrlProps/ctrlProp293.xml"/><Relationship Id="rId15" Type="http://schemas.openxmlformats.org/officeDocument/2006/relationships/ctrlProp" Target="../ctrlProps/ctrlProp303.xml"/><Relationship Id="rId23" Type="http://schemas.openxmlformats.org/officeDocument/2006/relationships/ctrlProp" Target="../ctrlProps/ctrlProp311.xml"/><Relationship Id="rId28" Type="http://schemas.openxmlformats.org/officeDocument/2006/relationships/ctrlProp" Target="../ctrlProps/ctrlProp316.xml"/><Relationship Id="rId36" Type="http://schemas.openxmlformats.org/officeDocument/2006/relationships/ctrlProp" Target="../ctrlProps/ctrlProp324.xml"/><Relationship Id="rId10" Type="http://schemas.openxmlformats.org/officeDocument/2006/relationships/ctrlProp" Target="../ctrlProps/ctrlProp298.xml"/><Relationship Id="rId19" Type="http://schemas.openxmlformats.org/officeDocument/2006/relationships/ctrlProp" Target="../ctrlProps/ctrlProp307.xml"/><Relationship Id="rId31" Type="http://schemas.openxmlformats.org/officeDocument/2006/relationships/ctrlProp" Target="../ctrlProps/ctrlProp319.xml"/><Relationship Id="rId44" Type="http://schemas.openxmlformats.org/officeDocument/2006/relationships/ctrlProp" Target="../ctrlProps/ctrlProp332.xml"/><Relationship Id="rId4" Type="http://schemas.openxmlformats.org/officeDocument/2006/relationships/ctrlProp" Target="../ctrlProps/ctrlProp292.xml"/><Relationship Id="rId9" Type="http://schemas.openxmlformats.org/officeDocument/2006/relationships/ctrlProp" Target="../ctrlProps/ctrlProp297.xml"/><Relationship Id="rId14" Type="http://schemas.openxmlformats.org/officeDocument/2006/relationships/ctrlProp" Target="../ctrlProps/ctrlProp302.xml"/><Relationship Id="rId22" Type="http://schemas.openxmlformats.org/officeDocument/2006/relationships/ctrlProp" Target="../ctrlProps/ctrlProp310.xml"/><Relationship Id="rId27" Type="http://schemas.openxmlformats.org/officeDocument/2006/relationships/ctrlProp" Target="../ctrlProps/ctrlProp315.xml"/><Relationship Id="rId30" Type="http://schemas.openxmlformats.org/officeDocument/2006/relationships/ctrlProp" Target="../ctrlProps/ctrlProp318.xml"/><Relationship Id="rId35" Type="http://schemas.openxmlformats.org/officeDocument/2006/relationships/ctrlProp" Target="../ctrlProps/ctrlProp323.xml"/><Relationship Id="rId43" Type="http://schemas.openxmlformats.org/officeDocument/2006/relationships/ctrlProp" Target="../ctrlProps/ctrlProp331.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38.xml"/><Relationship Id="rId13" Type="http://schemas.openxmlformats.org/officeDocument/2006/relationships/ctrlProp" Target="../ctrlProps/ctrlProp343.xml"/><Relationship Id="rId18" Type="http://schemas.openxmlformats.org/officeDocument/2006/relationships/ctrlProp" Target="../ctrlProps/ctrlProp348.xml"/><Relationship Id="rId26" Type="http://schemas.openxmlformats.org/officeDocument/2006/relationships/ctrlProp" Target="../ctrlProps/ctrlProp356.xml"/><Relationship Id="rId39" Type="http://schemas.openxmlformats.org/officeDocument/2006/relationships/ctrlProp" Target="../ctrlProps/ctrlProp369.xml"/><Relationship Id="rId3" Type="http://schemas.openxmlformats.org/officeDocument/2006/relationships/vmlDrawing" Target="../drawings/vmlDrawing9.vml"/><Relationship Id="rId21" Type="http://schemas.openxmlformats.org/officeDocument/2006/relationships/ctrlProp" Target="../ctrlProps/ctrlProp351.xml"/><Relationship Id="rId34" Type="http://schemas.openxmlformats.org/officeDocument/2006/relationships/ctrlProp" Target="../ctrlProps/ctrlProp364.xml"/><Relationship Id="rId42" Type="http://schemas.openxmlformats.org/officeDocument/2006/relationships/ctrlProp" Target="../ctrlProps/ctrlProp372.xml"/><Relationship Id="rId7" Type="http://schemas.openxmlformats.org/officeDocument/2006/relationships/ctrlProp" Target="../ctrlProps/ctrlProp337.xml"/><Relationship Id="rId12" Type="http://schemas.openxmlformats.org/officeDocument/2006/relationships/ctrlProp" Target="../ctrlProps/ctrlProp342.xml"/><Relationship Id="rId17" Type="http://schemas.openxmlformats.org/officeDocument/2006/relationships/ctrlProp" Target="../ctrlProps/ctrlProp347.xml"/><Relationship Id="rId25" Type="http://schemas.openxmlformats.org/officeDocument/2006/relationships/ctrlProp" Target="../ctrlProps/ctrlProp355.xml"/><Relationship Id="rId33" Type="http://schemas.openxmlformats.org/officeDocument/2006/relationships/ctrlProp" Target="../ctrlProps/ctrlProp363.xml"/><Relationship Id="rId38" Type="http://schemas.openxmlformats.org/officeDocument/2006/relationships/ctrlProp" Target="../ctrlProps/ctrlProp368.xml"/><Relationship Id="rId2" Type="http://schemas.openxmlformats.org/officeDocument/2006/relationships/drawing" Target="../drawings/drawing9.xml"/><Relationship Id="rId16" Type="http://schemas.openxmlformats.org/officeDocument/2006/relationships/ctrlProp" Target="../ctrlProps/ctrlProp346.xml"/><Relationship Id="rId20" Type="http://schemas.openxmlformats.org/officeDocument/2006/relationships/ctrlProp" Target="../ctrlProps/ctrlProp350.xml"/><Relationship Id="rId29" Type="http://schemas.openxmlformats.org/officeDocument/2006/relationships/ctrlProp" Target="../ctrlProps/ctrlProp359.xml"/><Relationship Id="rId41" Type="http://schemas.openxmlformats.org/officeDocument/2006/relationships/ctrlProp" Target="../ctrlProps/ctrlProp371.xml"/><Relationship Id="rId1" Type="http://schemas.openxmlformats.org/officeDocument/2006/relationships/printerSettings" Target="../printerSettings/printerSettings9.bin"/><Relationship Id="rId6" Type="http://schemas.openxmlformats.org/officeDocument/2006/relationships/ctrlProp" Target="../ctrlProps/ctrlProp336.xml"/><Relationship Id="rId11" Type="http://schemas.openxmlformats.org/officeDocument/2006/relationships/ctrlProp" Target="../ctrlProps/ctrlProp341.xml"/><Relationship Id="rId24" Type="http://schemas.openxmlformats.org/officeDocument/2006/relationships/ctrlProp" Target="../ctrlProps/ctrlProp354.xml"/><Relationship Id="rId32" Type="http://schemas.openxmlformats.org/officeDocument/2006/relationships/ctrlProp" Target="../ctrlProps/ctrlProp362.xml"/><Relationship Id="rId37" Type="http://schemas.openxmlformats.org/officeDocument/2006/relationships/ctrlProp" Target="../ctrlProps/ctrlProp367.xml"/><Relationship Id="rId40" Type="http://schemas.openxmlformats.org/officeDocument/2006/relationships/ctrlProp" Target="../ctrlProps/ctrlProp370.xml"/><Relationship Id="rId45" Type="http://schemas.openxmlformats.org/officeDocument/2006/relationships/ctrlProp" Target="../ctrlProps/ctrlProp375.xml"/><Relationship Id="rId5" Type="http://schemas.openxmlformats.org/officeDocument/2006/relationships/ctrlProp" Target="../ctrlProps/ctrlProp335.xml"/><Relationship Id="rId15" Type="http://schemas.openxmlformats.org/officeDocument/2006/relationships/ctrlProp" Target="../ctrlProps/ctrlProp345.xml"/><Relationship Id="rId23" Type="http://schemas.openxmlformats.org/officeDocument/2006/relationships/ctrlProp" Target="../ctrlProps/ctrlProp353.xml"/><Relationship Id="rId28" Type="http://schemas.openxmlformats.org/officeDocument/2006/relationships/ctrlProp" Target="../ctrlProps/ctrlProp358.xml"/><Relationship Id="rId36" Type="http://schemas.openxmlformats.org/officeDocument/2006/relationships/ctrlProp" Target="../ctrlProps/ctrlProp366.xml"/><Relationship Id="rId10" Type="http://schemas.openxmlformats.org/officeDocument/2006/relationships/ctrlProp" Target="../ctrlProps/ctrlProp340.xml"/><Relationship Id="rId19" Type="http://schemas.openxmlformats.org/officeDocument/2006/relationships/ctrlProp" Target="../ctrlProps/ctrlProp349.xml"/><Relationship Id="rId31" Type="http://schemas.openxmlformats.org/officeDocument/2006/relationships/ctrlProp" Target="../ctrlProps/ctrlProp361.xml"/><Relationship Id="rId44" Type="http://schemas.openxmlformats.org/officeDocument/2006/relationships/ctrlProp" Target="../ctrlProps/ctrlProp374.xml"/><Relationship Id="rId4" Type="http://schemas.openxmlformats.org/officeDocument/2006/relationships/ctrlProp" Target="../ctrlProps/ctrlProp334.xml"/><Relationship Id="rId9" Type="http://schemas.openxmlformats.org/officeDocument/2006/relationships/ctrlProp" Target="../ctrlProps/ctrlProp339.xml"/><Relationship Id="rId14" Type="http://schemas.openxmlformats.org/officeDocument/2006/relationships/ctrlProp" Target="../ctrlProps/ctrlProp344.xml"/><Relationship Id="rId22" Type="http://schemas.openxmlformats.org/officeDocument/2006/relationships/ctrlProp" Target="../ctrlProps/ctrlProp352.xml"/><Relationship Id="rId27" Type="http://schemas.openxmlformats.org/officeDocument/2006/relationships/ctrlProp" Target="../ctrlProps/ctrlProp357.xml"/><Relationship Id="rId30" Type="http://schemas.openxmlformats.org/officeDocument/2006/relationships/ctrlProp" Target="../ctrlProps/ctrlProp360.xml"/><Relationship Id="rId35" Type="http://schemas.openxmlformats.org/officeDocument/2006/relationships/ctrlProp" Target="../ctrlProps/ctrlProp365.xml"/><Relationship Id="rId43" Type="http://schemas.openxmlformats.org/officeDocument/2006/relationships/ctrlProp" Target="../ctrlProps/ctrlProp373.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380.xml"/><Relationship Id="rId13" Type="http://schemas.openxmlformats.org/officeDocument/2006/relationships/ctrlProp" Target="../ctrlProps/ctrlProp385.xml"/><Relationship Id="rId18" Type="http://schemas.openxmlformats.org/officeDocument/2006/relationships/ctrlProp" Target="../ctrlProps/ctrlProp390.xml"/><Relationship Id="rId26" Type="http://schemas.openxmlformats.org/officeDocument/2006/relationships/ctrlProp" Target="../ctrlProps/ctrlProp398.xml"/><Relationship Id="rId39" Type="http://schemas.openxmlformats.org/officeDocument/2006/relationships/ctrlProp" Target="../ctrlProps/ctrlProp411.xml"/><Relationship Id="rId3" Type="http://schemas.openxmlformats.org/officeDocument/2006/relationships/vmlDrawing" Target="../drawings/vmlDrawing10.vml"/><Relationship Id="rId21" Type="http://schemas.openxmlformats.org/officeDocument/2006/relationships/ctrlProp" Target="../ctrlProps/ctrlProp393.xml"/><Relationship Id="rId34" Type="http://schemas.openxmlformats.org/officeDocument/2006/relationships/ctrlProp" Target="../ctrlProps/ctrlProp406.xml"/><Relationship Id="rId42" Type="http://schemas.openxmlformats.org/officeDocument/2006/relationships/ctrlProp" Target="../ctrlProps/ctrlProp414.xml"/><Relationship Id="rId7" Type="http://schemas.openxmlformats.org/officeDocument/2006/relationships/ctrlProp" Target="../ctrlProps/ctrlProp379.xml"/><Relationship Id="rId12" Type="http://schemas.openxmlformats.org/officeDocument/2006/relationships/ctrlProp" Target="../ctrlProps/ctrlProp384.xml"/><Relationship Id="rId17" Type="http://schemas.openxmlformats.org/officeDocument/2006/relationships/ctrlProp" Target="../ctrlProps/ctrlProp389.xml"/><Relationship Id="rId25" Type="http://schemas.openxmlformats.org/officeDocument/2006/relationships/ctrlProp" Target="../ctrlProps/ctrlProp397.xml"/><Relationship Id="rId33" Type="http://schemas.openxmlformats.org/officeDocument/2006/relationships/ctrlProp" Target="../ctrlProps/ctrlProp405.xml"/><Relationship Id="rId38" Type="http://schemas.openxmlformats.org/officeDocument/2006/relationships/ctrlProp" Target="../ctrlProps/ctrlProp410.xml"/><Relationship Id="rId2" Type="http://schemas.openxmlformats.org/officeDocument/2006/relationships/drawing" Target="../drawings/drawing10.xml"/><Relationship Id="rId16" Type="http://schemas.openxmlformats.org/officeDocument/2006/relationships/ctrlProp" Target="../ctrlProps/ctrlProp388.xml"/><Relationship Id="rId20" Type="http://schemas.openxmlformats.org/officeDocument/2006/relationships/ctrlProp" Target="../ctrlProps/ctrlProp392.xml"/><Relationship Id="rId29" Type="http://schemas.openxmlformats.org/officeDocument/2006/relationships/ctrlProp" Target="../ctrlProps/ctrlProp401.xml"/><Relationship Id="rId41" Type="http://schemas.openxmlformats.org/officeDocument/2006/relationships/ctrlProp" Target="../ctrlProps/ctrlProp413.xml"/><Relationship Id="rId1" Type="http://schemas.openxmlformats.org/officeDocument/2006/relationships/printerSettings" Target="../printerSettings/printerSettings10.bin"/><Relationship Id="rId6" Type="http://schemas.openxmlformats.org/officeDocument/2006/relationships/ctrlProp" Target="../ctrlProps/ctrlProp378.xml"/><Relationship Id="rId11" Type="http://schemas.openxmlformats.org/officeDocument/2006/relationships/ctrlProp" Target="../ctrlProps/ctrlProp383.xml"/><Relationship Id="rId24" Type="http://schemas.openxmlformats.org/officeDocument/2006/relationships/ctrlProp" Target="../ctrlProps/ctrlProp396.xml"/><Relationship Id="rId32" Type="http://schemas.openxmlformats.org/officeDocument/2006/relationships/ctrlProp" Target="../ctrlProps/ctrlProp404.xml"/><Relationship Id="rId37" Type="http://schemas.openxmlformats.org/officeDocument/2006/relationships/ctrlProp" Target="../ctrlProps/ctrlProp409.xml"/><Relationship Id="rId40" Type="http://schemas.openxmlformats.org/officeDocument/2006/relationships/ctrlProp" Target="../ctrlProps/ctrlProp412.xml"/><Relationship Id="rId45" Type="http://schemas.openxmlformats.org/officeDocument/2006/relationships/ctrlProp" Target="../ctrlProps/ctrlProp417.xml"/><Relationship Id="rId5" Type="http://schemas.openxmlformats.org/officeDocument/2006/relationships/ctrlProp" Target="../ctrlProps/ctrlProp377.xml"/><Relationship Id="rId15" Type="http://schemas.openxmlformats.org/officeDocument/2006/relationships/ctrlProp" Target="../ctrlProps/ctrlProp387.xml"/><Relationship Id="rId23" Type="http://schemas.openxmlformats.org/officeDocument/2006/relationships/ctrlProp" Target="../ctrlProps/ctrlProp395.xml"/><Relationship Id="rId28" Type="http://schemas.openxmlformats.org/officeDocument/2006/relationships/ctrlProp" Target="../ctrlProps/ctrlProp400.xml"/><Relationship Id="rId36" Type="http://schemas.openxmlformats.org/officeDocument/2006/relationships/ctrlProp" Target="../ctrlProps/ctrlProp408.xml"/><Relationship Id="rId10" Type="http://schemas.openxmlformats.org/officeDocument/2006/relationships/ctrlProp" Target="../ctrlProps/ctrlProp382.xml"/><Relationship Id="rId19" Type="http://schemas.openxmlformats.org/officeDocument/2006/relationships/ctrlProp" Target="../ctrlProps/ctrlProp391.xml"/><Relationship Id="rId31" Type="http://schemas.openxmlformats.org/officeDocument/2006/relationships/ctrlProp" Target="../ctrlProps/ctrlProp403.xml"/><Relationship Id="rId44" Type="http://schemas.openxmlformats.org/officeDocument/2006/relationships/ctrlProp" Target="../ctrlProps/ctrlProp416.xml"/><Relationship Id="rId4" Type="http://schemas.openxmlformats.org/officeDocument/2006/relationships/ctrlProp" Target="../ctrlProps/ctrlProp376.xml"/><Relationship Id="rId9" Type="http://schemas.openxmlformats.org/officeDocument/2006/relationships/ctrlProp" Target="../ctrlProps/ctrlProp381.xml"/><Relationship Id="rId14" Type="http://schemas.openxmlformats.org/officeDocument/2006/relationships/ctrlProp" Target="../ctrlProps/ctrlProp386.xml"/><Relationship Id="rId22" Type="http://schemas.openxmlformats.org/officeDocument/2006/relationships/ctrlProp" Target="../ctrlProps/ctrlProp394.xml"/><Relationship Id="rId27" Type="http://schemas.openxmlformats.org/officeDocument/2006/relationships/ctrlProp" Target="../ctrlProps/ctrlProp399.xml"/><Relationship Id="rId30" Type="http://schemas.openxmlformats.org/officeDocument/2006/relationships/ctrlProp" Target="../ctrlProps/ctrlProp402.xml"/><Relationship Id="rId35" Type="http://schemas.openxmlformats.org/officeDocument/2006/relationships/ctrlProp" Target="../ctrlProps/ctrlProp407.xml"/><Relationship Id="rId43" Type="http://schemas.openxmlformats.org/officeDocument/2006/relationships/ctrlProp" Target="../ctrlProps/ctrlProp41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9" Type="http://schemas.openxmlformats.org/officeDocument/2006/relationships/ctrlProp" Target="../ctrlProps/ctrlProp79.xml"/><Relationship Id="rId3" Type="http://schemas.openxmlformats.org/officeDocument/2006/relationships/vmlDrawing" Target="../drawings/vmlDrawing2.vml"/><Relationship Id="rId21" Type="http://schemas.openxmlformats.org/officeDocument/2006/relationships/ctrlProp" Target="../ctrlProps/ctrlProp61.xml"/><Relationship Id="rId34" Type="http://schemas.openxmlformats.org/officeDocument/2006/relationships/ctrlProp" Target="../ctrlProps/ctrlProp74.xml"/><Relationship Id="rId42" Type="http://schemas.openxmlformats.org/officeDocument/2006/relationships/ctrlProp" Target="../ctrlProps/ctrlProp82.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33" Type="http://schemas.openxmlformats.org/officeDocument/2006/relationships/ctrlProp" Target="../ctrlProps/ctrlProp73.xml"/><Relationship Id="rId38" Type="http://schemas.openxmlformats.org/officeDocument/2006/relationships/ctrlProp" Target="../ctrlProps/ctrlProp78.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41" Type="http://schemas.openxmlformats.org/officeDocument/2006/relationships/ctrlProp" Target="../ctrlProps/ctrlProp81.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trlProp" Target="../ctrlProps/ctrlProp72.xml"/><Relationship Id="rId37" Type="http://schemas.openxmlformats.org/officeDocument/2006/relationships/ctrlProp" Target="../ctrlProps/ctrlProp77.xml"/><Relationship Id="rId40" Type="http://schemas.openxmlformats.org/officeDocument/2006/relationships/ctrlProp" Target="../ctrlProps/ctrlProp80.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36" Type="http://schemas.openxmlformats.org/officeDocument/2006/relationships/ctrlProp" Target="../ctrlProps/ctrlProp76.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4" Type="http://schemas.openxmlformats.org/officeDocument/2006/relationships/ctrlProp" Target="../ctrlProps/ctrlProp84.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 Id="rId35" Type="http://schemas.openxmlformats.org/officeDocument/2006/relationships/ctrlProp" Target="../ctrlProps/ctrlProp75.xml"/><Relationship Id="rId43" Type="http://schemas.openxmlformats.org/officeDocument/2006/relationships/ctrlProp" Target="../ctrlProps/ctrlProp8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9.xml"/><Relationship Id="rId13" Type="http://schemas.openxmlformats.org/officeDocument/2006/relationships/ctrlProp" Target="../ctrlProps/ctrlProp94.xml"/><Relationship Id="rId18" Type="http://schemas.openxmlformats.org/officeDocument/2006/relationships/ctrlProp" Target="../ctrlProps/ctrlProp99.xml"/><Relationship Id="rId26" Type="http://schemas.openxmlformats.org/officeDocument/2006/relationships/ctrlProp" Target="../ctrlProps/ctrlProp107.xml"/><Relationship Id="rId39" Type="http://schemas.openxmlformats.org/officeDocument/2006/relationships/ctrlProp" Target="../ctrlProps/ctrlProp120.xml"/><Relationship Id="rId3" Type="http://schemas.openxmlformats.org/officeDocument/2006/relationships/vmlDrawing" Target="../drawings/vmlDrawing3.vml"/><Relationship Id="rId21" Type="http://schemas.openxmlformats.org/officeDocument/2006/relationships/ctrlProp" Target="../ctrlProps/ctrlProp102.xml"/><Relationship Id="rId34" Type="http://schemas.openxmlformats.org/officeDocument/2006/relationships/ctrlProp" Target="../ctrlProps/ctrlProp115.xml"/><Relationship Id="rId42" Type="http://schemas.openxmlformats.org/officeDocument/2006/relationships/ctrlProp" Target="../ctrlProps/ctrlProp123.xml"/><Relationship Id="rId7" Type="http://schemas.openxmlformats.org/officeDocument/2006/relationships/ctrlProp" Target="../ctrlProps/ctrlProp88.xml"/><Relationship Id="rId12" Type="http://schemas.openxmlformats.org/officeDocument/2006/relationships/ctrlProp" Target="../ctrlProps/ctrlProp93.xml"/><Relationship Id="rId17" Type="http://schemas.openxmlformats.org/officeDocument/2006/relationships/ctrlProp" Target="../ctrlProps/ctrlProp98.xml"/><Relationship Id="rId25" Type="http://schemas.openxmlformats.org/officeDocument/2006/relationships/ctrlProp" Target="../ctrlProps/ctrlProp106.xml"/><Relationship Id="rId33" Type="http://schemas.openxmlformats.org/officeDocument/2006/relationships/ctrlProp" Target="../ctrlProps/ctrlProp114.xml"/><Relationship Id="rId38" Type="http://schemas.openxmlformats.org/officeDocument/2006/relationships/ctrlProp" Target="../ctrlProps/ctrlProp119.xml"/><Relationship Id="rId2" Type="http://schemas.openxmlformats.org/officeDocument/2006/relationships/drawing" Target="../drawings/drawing3.xml"/><Relationship Id="rId16" Type="http://schemas.openxmlformats.org/officeDocument/2006/relationships/ctrlProp" Target="../ctrlProps/ctrlProp97.xml"/><Relationship Id="rId20" Type="http://schemas.openxmlformats.org/officeDocument/2006/relationships/ctrlProp" Target="../ctrlProps/ctrlProp101.xml"/><Relationship Id="rId29" Type="http://schemas.openxmlformats.org/officeDocument/2006/relationships/ctrlProp" Target="../ctrlProps/ctrlProp110.xml"/><Relationship Id="rId41" Type="http://schemas.openxmlformats.org/officeDocument/2006/relationships/ctrlProp" Target="../ctrlProps/ctrlProp122.xml"/><Relationship Id="rId1" Type="http://schemas.openxmlformats.org/officeDocument/2006/relationships/printerSettings" Target="../printerSettings/printerSettings3.bin"/><Relationship Id="rId6" Type="http://schemas.openxmlformats.org/officeDocument/2006/relationships/ctrlProp" Target="../ctrlProps/ctrlProp87.xml"/><Relationship Id="rId11" Type="http://schemas.openxmlformats.org/officeDocument/2006/relationships/ctrlProp" Target="../ctrlProps/ctrlProp92.xml"/><Relationship Id="rId24" Type="http://schemas.openxmlformats.org/officeDocument/2006/relationships/ctrlProp" Target="../ctrlProps/ctrlProp105.xml"/><Relationship Id="rId32" Type="http://schemas.openxmlformats.org/officeDocument/2006/relationships/ctrlProp" Target="../ctrlProps/ctrlProp113.xml"/><Relationship Id="rId37" Type="http://schemas.openxmlformats.org/officeDocument/2006/relationships/ctrlProp" Target="../ctrlProps/ctrlProp118.xml"/><Relationship Id="rId40" Type="http://schemas.openxmlformats.org/officeDocument/2006/relationships/ctrlProp" Target="../ctrlProps/ctrlProp121.xml"/><Relationship Id="rId5" Type="http://schemas.openxmlformats.org/officeDocument/2006/relationships/ctrlProp" Target="../ctrlProps/ctrlProp86.xml"/><Relationship Id="rId15" Type="http://schemas.openxmlformats.org/officeDocument/2006/relationships/ctrlProp" Target="../ctrlProps/ctrlProp96.xml"/><Relationship Id="rId23" Type="http://schemas.openxmlformats.org/officeDocument/2006/relationships/ctrlProp" Target="../ctrlProps/ctrlProp104.xml"/><Relationship Id="rId28" Type="http://schemas.openxmlformats.org/officeDocument/2006/relationships/ctrlProp" Target="../ctrlProps/ctrlProp109.xml"/><Relationship Id="rId36" Type="http://schemas.openxmlformats.org/officeDocument/2006/relationships/ctrlProp" Target="../ctrlProps/ctrlProp117.xml"/><Relationship Id="rId10" Type="http://schemas.openxmlformats.org/officeDocument/2006/relationships/ctrlProp" Target="../ctrlProps/ctrlProp91.xml"/><Relationship Id="rId19" Type="http://schemas.openxmlformats.org/officeDocument/2006/relationships/ctrlProp" Target="../ctrlProps/ctrlProp100.xml"/><Relationship Id="rId31" Type="http://schemas.openxmlformats.org/officeDocument/2006/relationships/ctrlProp" Target="../ctrlProps/ctrlProp112.xml"/><Relationship Id="rId44" Type="http://schemas.openxmlformats.org/officeDocument/2006/relationships/ctrlProp" Target="../ctrlProps/ctrlProp125.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 Id="rId22" Type="http://schemas.openxmlformats.org/officeDocument/2006/relationships/ctrlProp" Target="../ctrlProps/ctrlProp103.xml"/><Relationship Id="rId27" Type="http://schemas.openxmlformats.org/officeDocument/2006/relationships/ctrlProp" Target="../ctrlProps/ctrlProp108.xml"/><Relationship Id="rId30" Type="http://schemas.openxmlformats.org/officeDocument/2006/relationships/ctrlProp" Target="../ctrlProps/ctrlProp111.xml"/><Relationship Id="rId35" Type="http://schemas.openxmlformats.org/officeDocument/2006/relationships/ctrlProp" Target="../ctrlProps/ctrlProp116.xml"/><Relationship Id="rId43" Type="http://schemas.openxmlformats.org/officeDocument/2006/relationships/ctrlProp" Target="../ctrlProps/ctrlProp12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0.xml"/><Relationship Id="rId13" Type="http://schemas.openxmlformats.org/officeDocument/2006/relationships/ctrlProp" Target="../ctrlProps/ctrlProp135.xml"/><Relationship Id="rId18" Type="http://schemas.openxmlformats.org/officeDocument/2006/relationships/ctrlProp" Target="../ctrlProps/ctrlProp140.xml"/><Relationship Id="rId26" Type="http://schemas.openxmlformats.org/officeDocument/2006/relationships/ctrlProp" Target="../ctrlProps/ctrlProp148.xml"/><Relationship Id="rId39" Type="http://schemas.openxmlformats.org/officeDocument/2006/relationships/ctrlProp" Target="../ctrlProps/ctrlProp161.xml"/><Relationship Id="rId3" Type="http://schemas.openxmlformats.org/officeDocument/2006/relationships/vmlDrawing" Target="../drawings/vmlDrawing4.vml"/><Relationship Id="rId21" Type="http://schemas.openxmlformats.org/officeDocument/2006/relationships/ctrlProp" Target="../ctrlProps/ctrlProp143.xml"/><Relationship Id="rId34" Type="http://schemas.openxmlformats.org/officeDocument/2006/relationships/ctrlProp" Target="../ctrlProps/ctrlProp156.xml"/><Relationship Id="rId42" Type="http://schemas.openxmlformats.org/officeDocument/2006/relationships/ctrlProp" Target="../ctrlProps/ctrlProp164.xml"/><Relationship Id="rId7" Type="http://schemas.openxmlformats.org/officeDocument/2006/relationships/ctrlProp" Target="../ctrlProps/ctrlProp129.xml"/><Relationship Id="rId12" Type="http://schemas.openxmlformats.org/officeDocument/2006/relationships/ctrlProp" Target="../ctrlProps/ctrlProp134.xml"/><Relationship Id="rId17" Type="http://schemas.openxmlformats.org/officeDocument/2006/relationships/ctrlProp" Target="../ctrlProps/ctrlProp139.xml"/><Relationship Id="rId25" Type="http://schemas.openxmlformats.org/officeDocument/2006/relationships/ctrlProp" Target="../ctrlProps/ctrlProp147.xml"/><Relationship Id="rId33" Type="http://schemas.openxmlformats.org/officeDocument/2006/relationships/ctrlProp" Target="../ctrlProps/ctrlProp155.xml"/><Relationship Id="rId38" Type="http://schemas.openxmlformats.org/officeDocument/2006/relationships/ctrlProp" Target="../ctrlProps/ctrlProp160.xml"/><Relationship Id="rId2" Type="http://schemas.openxmlformats.org/officeDocument/2006/relationships/drawing" Target="../drawings/drawing4.xml"/><Relationship Id="rId16" Type="http://schemas.openxmlformats.org/officeDocument/2006/relationships/ctrlProp" Target="../ctrlProps/ctrlProp138.xml"/><Relationship Id="rId20" Type="http://schemas.openxmlformats.org/officeDocument/2006/relationships/ctrlProp" Target="../ctrlProps/ctrlProp142.xml"/><Relationship Id="rId29" Type="http://schemas.openxmlformats.org/officeDocument/2006/relationships/ctrlProp" Target="../ctrlProps/ctrlProp151.xml"/><Relationship Id="rId41" Type="http://schemas.openxmlformats.org/officeDocument/2006/relationships/ctrlProp" Target="../ctrlProps/ctrlProp163.xml"/><Relationship Id="rId1" Type="http://schemas.openxmlformats.org/officeDocument/2006/relationships/printerSettings" Target="../printerSettings/printerSettings4.bin"/><Relationship Id="rId6" Type="http://schemas.openxmlformats.org/officeDocument/2006/relationships/ctrlProp" Target="../ctrlProps/ctrlProp128.xml"/><Relationship Id="rId11" Type="http://schemas.openxmlformats.org/officeDocument/2006/relationships/ctrlProp" Target="../ctrlProps/ctrlProp133.xml"/><Relationship Id="rId24" Type="http://schemas.openxmlformats.org/officeDocument/2006/relationships/ctrlProp" Target="../ctrlProps/ctrlProp146.xml"/><Relationship Id="rId32" Type="http://schemas.openxmlformats.org/officeDocument/2006/relationships/ctrlProp" Target="../ctrlProps/ctrlProp154.xml"/><Relationship Id="rId37" Type="http://schemas.openxmlformats.org/officeDocument/2006/relationships/ctrlProp" Target="../ctrlProps/ctrlProp159.xml"/><Relationship Id="rId40" Type="http://schemas.openxmlformats.org/officeDocument/2006/relationships/ctrlProp" Target="../ctrlProps/ctrlProp162.xml"/><Relationship Id="rId5" Type="http://schemas.openxmlformats.org/officeDocument/2006/relationships/ctrlProp" Target="../ctrlProps/ctrlProp127.xml"/><Relationship Id="rId15" Type="http://schemas.openxmlformats.org/officeDocument/2006/relationships/ctrlProp" Target="../ctrlProps/ctrlProp137.xml"/><Relationship Id="rId23" Type="http://schemas.openxmlformats.org/officeDocument/2006/relationships/ctrlProp" Target="../ctrlProps/ctrlProp145.xml"/><Relationship Id="rId28" Type="http://schemas.openxmlformats.org/officeDocument/2006/relationships/ctrlProp" Target="../ctrlProps/ctrlProp150.xml"/><Relationship Id="rId36" Type="http://schemas.openxmlformats.org/officeDocument/2006/relationships/ctrlProp" Target="../ctrlProps/ctrlProp158.xml"/><Relationship Id="rId10" Type="http://schemas.openxmlformats.org/officeDocument/2006/relationships/ctrlProp" Target="../ctrlProps/ctrlProp132.xml"/><Relationship Id="rId19" Type="http://schemas.openxmlformats.org/officeDocument/2006/relationships/ctrlProp" Target="../ctrlProps/ctrlProp141.xml"/><Relationship Id="rId31" Type="http://schemas.openxmlformats.org/officeDocument/2006/relationships/ctrlProp" Target="../ctrlProps/ctrlProp153.xml"/><Relationship Id="rId44" Type="http://schemas.openxmlformats.org/officeDocument/2006/relationships/ctrlProp" Target="../ctrlProps/ctrlProp166.xml"/><Relationship Id="rId4" Type="http://schemas.openxmlformats.org/officeDocument/2006/relationships/ctrlProp" Target="../ctrlProps/ctrlProp126.xml"/><Relationship Id="rId9" Type="http://schemas.openxmlformats.org/officeDocument/2006/relationships/ctrlProp" Target="../ctrlProps/ctrlProp131.xml"/><Relationship Id="rId14" Type="http://schemas.openxmlformats.org/officeDocument/2006/relationships/ctrlProp" Target="../ctrlProps/ctrlProp136.xml"/><Relationship Id="rId22" Type="http://schemas.openxmlformats.org/officeDocument/2006/relationships/ctrlProp" Target="../ctrlProps/ctrlProp144.xml"/><Relationship Id="rId27" Type="http://schemas.openxmlformats.org/officeDocument/2006/relationships/ctrlProp" Target="../ctrlProps/ctrlProp149.xml"/><Relationship Id="rId30" Type="http://schemas.openxmlformats.org/officeDocument/2006/relationships/ctrlProp" Target="../ctrlProps/ctrlProp152.xml"/><Relationship Id="rId35" Type="http://schemas.openxmlformats.org/officeDocument/2006/relationships/ctrlProp" Target="../ctrlProps/ctrlProp157.xml"/><Relationship Id="rId43" Type="http://schemas.openxmlformats.org/officeDocument/2006/relationships/ctrlProp" Target="../ctrlProps/ctrlProp16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71.xml"/><Relationship Id="rId13" Type="http://schemas.openxmlformats.org/officeDocument/2006/relationships/ctrlProp" Target="../ctrlProps/ctrlProp176.xml"/><Relationship Id="rId18" Type="http://schemas.openxmlformats.org/officeDocument/2006/relationships/ctrlProp" Target="../ctrlProps/ctrlProp181.xml"/><Relationship Id="rId26" Type="http://schemas.openxmlformats.org/officeDocument/2006/relationships/ctrlProp" Target="../ctrlProps/ctrlProp189.xml"/><Relationship Id="rId39" Type="http://schemas.openxmlformats.org/officeDocument/2006/relationships/ctrlProp" Target="../ctrlProps/ctrlProp202.xml"/><Relationship Id="rId3" Type="http://schemas.openxmlformats.org/officeDocument/2006/relationships/vmlDrawing" Target="../drawings/vmlDrawing5.vml"/><Relationship Id="rId21" Type="http://schemas.openxmlformats.org/officeDocument/2006/relationships/ctrlProp" Target="../ctrlProps/ctrlProp184.xml"/><Relationship Id="rId34" Type="http://schemas.openxmlformats.org/officeDocument/2006/relationships/ctrlProp" Target="../ctrlProps/ctrlProp197.xml"/><Relationship Id="rId42" Type="http://schemas.openxmlformats.org/officeDocument/2006/relationships/ctrlProp" Target="../ctrlProps/ctrlProp205.xml"/><Relationship Id="rId7" Type="http://schemas.openxmlformats.org/officeDocument/2006/relationships/ctrlProp" Target="../ctrlProps/ctrlProp170.xml"/><Relationship Id="rId12" Type="http://schemas.openxmlformats.org/officeDocument/2006/relationships/ctrlProp" Target="../ctrlProps/ctrlProp175.xml"/><Relationship Id="rId17" Type="http://schemas.openxmlformats.org/officeDocument/2006/relationships/ctrlProp" Target="../ctrlProps/ctrlProp180.xml"/><Relationship Id="rId25" Type="http://schemas.openxmlformats.org/officeDocument/2006/relationships/ctrlProp" Target="../ctrlProps/ctrlProp188.xml"/><Relationship Id="rId33" Type="http://schemas.openxmlformats.org/officeDocument/2006/relationships/ctrlProp" Target="../ctrlProps/ctrlProp196.xml"/><Relationship Id="rId38" Type="http://schemas.openxmlformats.org/officeDocument/2006/relationships/ctrlProp" Target="../ctrlProps/ctrlProp201.xml"/><Relationship Id="rId2" Type="http://schemas.openxmlformats.org/officeDocument/2006/relationships/drawing" Target="../drawings/drawing5.xml"/><Relationship Id="rId16" Type="http://schemas.openxmlformats.org/officeDocument/2006/relationships/ctrlProp" Target="../ctrlProps/ctrlProp179.xml"/><Relationship Id="rId20" Type="http://schemas.openxmlformats.org/officeDocument/2006/relationships/ctrlProp" Target="../ctrlProps/ctrlProp183.xml"/><Relationship Id="rId29" Type="http://schemas.openxmlformats.org/officeDocument/2006/relationships/ctrlProp" Target="../ctrlProps/ctrlProp192.xml"/><Relationship Id="rId41" Type="http://schemas.openxmlformats.org/officeDocument/2006/relationships/ctrlProp" Target="../ctrlProps/ctrlProp204.xml"/><Relationship Id="rId1" Type="http://schemas.openxmlformats.org/officeDocument/2006/relationships/printerSettings" Target="../printerSettings/printerSettings5.bin"/><Relationship Id="rId6" Type="http://schemas.openxmlformats.org/officeDocument/2006/relationships/ctrlProp" Target="../ctrlProps/ctrlProp169.xml"/><Relationship Id="rId11" Type="http://schemas.openxmlformats.org/officeDocument/2006/relationships/ctrlProp" Target="../ctrlProps/ctrlProp174.xml"/><Relationship Id="rId24" Type="http://schemas.openxmlformats.org/officeDocument/2006/relationships/ctrlProp" Target="../ctrlProps/ctrlProp187.xml"/><Relationship Id="rId32" Type="http://schemas.openxmlformats.org/officeDocument/2006/relationships/ctrlProp" Target="../ctrlProps/ctrlProp195.xml"/><Relationship Id="rId37" Type="http://schemas.openxmlformats.org/officeDocument/2006/relationships/ctrlProp" Target="../ctrlProps/ctrlProp200.xml"/><Relationship Id="rId40" Type="http://schemas.openxmlformats.org/officeDocument/2006/relationships/ctrlProp" Target="../ctrlProps/ctrlProp203.xml"/><Relationship Id="rId5" Type="http://schemas.openxmlformats.org/officeDocument/2006/relationships/ctrlProp" Target="../ctrlProps/ctrlProp168.xml"/><Relationship Id="rId15" Type="http://schemas.openxmlformats.org/officeDocument/2006/relationships/ctrlProp" Target="../ctrlProps/ctrlProp178.xml"/><Relationship Id="rId23" Type="http://schemas.openxmlformats.org/officeDocument/2006/relationships/ctrlProp" Target="../ctrlProps/ctrlProp186.xml"/><Relationship Id="rId28" Type="http://schemas.openxmlformats.org/officeDocument/2006/relationships/ctrlProp" Target="../ctrlProps/ctrlProp191.xml"/><Relationship Id="rId36" Type="http://schemas.openxmlformats.org/officeDocument/2006/relationships/ctrlProp" Target="../ctrlProps/ctrlProp199.xml"/><Relationship Id="rId10" Type="http://schemas.openxmlformats.org/officeDocument/2006/relationships/ctrlProp" Target="../ctrlProps/ctrlProp173.xml"/><Relationship Id="rId19" Type="http://schemas.openxmlformats.org/officeDocument/2006/relationships/ctrlProp" Target="../ctrlProps/ctrlProp182.xml"/><Relationship Id="rId31" Type="http://schemas.openxmlformats.org/officeDocument/2006/relationships/ctrlProp" Target="../ctrlProps/ctrlProp194.xml"/><Relationship Id="rId44" Type="http://schemas.openxmlformats.org/officeDocument/2006/relationships/ctrlProp" Target="../ctrlProps/ctrlProp207.xml"/><Relationship Id="rId4" Type="http://schemas.openxmlformats.org/officeDocument/2006/relationships/ctrlProp" Target="../ctrlProps/ctrlProp167.xml"/><Relationship Id="rId9" Type="http://schemas.openxmlformats.org/officeDocument/2006/relationships/ctrlProp" Target="../ctrlProps/ctrlProp172.xml"/><Relationship Id="rId14" Type="http://schemas.openxmlformats.org/officeDocument/2006/relationships/ctrlProp" Target="../ctrlProps/ctrlProp177.xml"/><Relationship Id="rId22" Type="http://schemas.openxmlformats.org/officeDocument/2006/relationships/ctrlProp" Target="../ctrlProps/ctrlProp185.xml"/><Relationship Id="rId27" Type="http://schemas.openxmlformats.org/officeDocument/2006/relationships/ctrlProp" Target="../ctrlProps/ctrlProp190.xml"/><Relationship Id="rId30" Type="http://schemas.openxmlformats.org/officeDocument/2006/relationships/ctrlProp" Target="../ctrlProps/ctrlProp193.xml"/><Relationship Id="rId35" Type="http://schemas.openxmlformats.org/officeDocument/2006/relationships/ctrlProp" Target="../ctrlProps/ctrlProp198.xml"/><Relationship Id="rId43" Type="http://schemas.openxmlformats.org/officeDocument/2006/relationships/ctrlProp" Target="../ctrlProps/ctrlProp20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12.xml"/><Relationship Id="rId13" Type="http://schemas.openxmlformats.org/officeDocument/2006/relationships/ctrlProp" Target="../ctrlProps/ctrlProp217.xml"/><Relationship Id="rId18" Type="http://schemas.openxmlformats.org/officeDocument/2006/relationships/ctrlProp" Target="../ctrlProps/ctrlProp222.xml"/><Relationship Id="rId26" Type="http://schemas.openxmlformats.org/officeDocument/2006/relationships/ctrlProp" Target="../ctrlProps/ctrlProp230.xml"/><Relationship Id="rId39" Type="http://schemas.openxmlformats.org/officeDocument/2006/relationships/ctrlProp" Target="../ctrlProps/ctrlProp243.xml"/><Relationship Id="rId3" Type="http://schemas.openxmlformats.org/officeDocument/2006/relationships/vmlDrawing" Target="../drawings/vmlDrawing6.vml"/><Relationship Id="rId21" Type="http://schemas.openxmlformats.org/officeDocument/2006/relationships/ctrlProp" Target="../ctrlProps/ctrlProp225.xml"/><Relationship Id="rId34" Type="http://schemas.openxmlformats.org/officeDocument/2006/relationships/ctrlProp" Target="../ctrlProps/ctrlProp238.xml"/><Relationship Id="rId42" Type="http://schemas.openxmlformats.org/officeDocument/2006/relationships/ctrlProp" Target="../ctrlProps/ctrlProp246.xml"/><Relationship Id="rId7" Type="http://schemas.openxmlformats.org/officeDocument/2006/relationships/ctrlProp" Target="../ctrlProps/ctrlProp211.xml"/><Relationship Id="rId12" Type="http://schemas.openxmlformats.org/officeDocument/2006/relationships/ctrlProp" Target="../ctrlProps/ctrlProp216.xml"/><Relationship Id="rId17" Type="http://schemas.openxmlformats.org/officeDocument/2006/relationships/ctrlProp" Target="../ctrlProps/ctrlProp221.xml"/><Relationship Id="rId25" Type="http://schemas.openxmlformats.org/officeDocument/2006/relationships/ctrlProp" Target="../ctrlProps/ctrlProp229.xml"/><Relationship Id="rId33" Type="http://schemas.openxmlformats.org/officeDocument/2006/relationships/ctrlProp" Target="../ctrlProps/ctrlProp237.xml"/><Relationship Id="rId38" Type="http://schemas.openxmlformats.org/officeDocument/2006/relationships/ctrlProp" Target="../ctrlProps/ctrlProp242.xml"/><Relationship Id="rId2" Type="http://schemas.openxmlformats.org/officeDocument/2006/relationships/drawing" Target="../drawings/drawing6.xml"/><Relationship Id="rId16" Type="http://schemas.openxmlformats.org/officeDocument/2006/relationships/ctrlProp" Target="../ctrlProps/ctrlProp220.xml"/><Relationship Id="rId20" Type="http://schemas.openxmlformats.org/officeDocument/2006/relationships/ctrlProp" Target="../ctrlProps/ctrlProp224.xml"/><Relationship Id="rId29" Type="http://schemas.openxmlformats.org/officeDocument/2006/relationships/ctrlProp" Target="../ctrlProps/ctrlProp233.xml"/><Relationship Id="rId41" Type="http://schemas.openxmlformats.org/officeDocument/2006/relationships/ctrlProp" Target="../ctrlProps/ctrlProp245.xml"/><Relationship Id="rId1" Type="http://schemas.openxmlformats.org/officeDocument/2006/relationships/printerSettings" Target="../printerSettings/printerSettings6.bin"/><Relationship Id="rId6" Type="http://schemas.openxmlformats.org/officeDocument/2006/relationships/ctrlProp" Target="../ctrlProps/ctrlProp210.xml"/><Relationship Id="rId11" Type="http://schemas.openxmlformats.org/officeDocument/2006/relationships/ctrlProp" Target="../ctrlProps/ctrlProp215.xml"/><Relationship Id="rId24" Type="http://schemas.openxmlformats.org/officeDocument/2006/relationships/ctrlProp" Target="../ctrlProps/ctrlProp228.xml"/><Relationship Id="rId32" Type="http://schemas.openxmlformats.org/officeDocument/2006/relationships/ctrlProp" Target="../ctrlProps/ctrlProp236.xml"/><Relationship Id="rId37" Type="http://schemas.openxmlformats.org/officeDocument/2006/relationships/ctrlProp" Target="../ctrlProps/ctrlProp241.xml"/><Relationship Id="rId40" Type="http://schemas.openxmlformats.org/officeDocument/2006/relationships/ctrlProp" Target="../ctrlProps/ctrlProp244.xml"/><Relationship Id="rId45" Type="http://schemas.openxmlformats.org/officeDocument/2006/relationships/ctrlProp" Target="../ctrlProps/ctrlProp249.xml"/><Relationship Id="rId5" Type="http://schemas.openxmlformats.org/officeDocument/2006/relationships/ctrlProp" Target="../ctrlProps/ctrlProp209.xml"/><Relationship Id="rId15" Type="http://schemas.openxmlformats.org/officeDocument/2006/relationships/ctrlProp" Target="../ctrlProps/ctrlProp219.xml"/><Relationship Id="rId23" Type="http://schemas.openxmlformats.org/officeDocument/2006/relationships/ctrlProp" Target="../ctrlProps/ctrlProp227.xml"/><Relationship Id="rId28" Type="http://schemas.openxmlformats.org/officeDocument/2006/relationships/ctrlProp" Target="../ctrlProps/ctrlProp232.xml"/><Relationship Id="rId36" Type="http://schemas.openxmlformats.org/officeDocument/2006/relationships/ctrlProp" Target="../ctrlProps/ctrlProp240.xml"/><Relationship Id="rId10" Type="http://schemas.openxmlformats.org/officeDocument/2006/relationships/ctrlProp" Target="../ctrlProps/ctrlProp214.xml"/><Relationship Id="rId19" Type="http://schemas.openxmlformats.org/officeDocument/2006/relationships/ctrlProp" Target="../ctrlProps/ctrlProp223.xml"/><Relationship Id="rId31" Type="http://schemas.openxmlformats.org/officeDocument/2006/relationships/ctrlProp" Target="../ctrlProps/ctrlProp235.xml"/><Relationship Id="rId44" Type="http://schemas.openxmlformats.org/officeDocument/2006/relationships/ctrlProp" Target="../ctrlProps/ctrlProp248.xml"/><Relationship Id="rId4" Type="http://schemas.openxmlformats.org/officeDocument/2006/relationships/ctrlProp" Target="../ctrlProps/ctrlProp208.xml"/><Relationship Id="rId9" Type="http://schemas.openxmlformats.org/officeDocument/2006/relationships/ctrlProp" Target="../ctrlProps/ctrlProp213.xml"/><Relationship Id="rId14" Type="http://schemas.openxmlformats.org/officeDocument/2006/relationships/ctrlProp" Target="../ctrlProps/ctrlProp218.xml"/><Relationship Id="rId22" Type="http://schemas.openxmlformats.org/officeDocument/2006/relationships/ctrlProp" Target="../ctrlProps/ctrlProp226.xml"/><Relationship Id="rId27" Type="http://schemas.openxmlformats.org/officeDocument/2006/relationships/ctrlProp" Target="../ctrlProps/ctrlProp231.xml"/><Relationship Id="rId30" Type="http://schemas.openxmlformats.org/officeDocument/2006/relationships/ctrlProp" Target="../ctrlProps/ctrlProp234.xml"/><Relationship Id="rId35" Type="http://schemas.openxmlformats.org/officeDocument/2006/relationships/ctrlProp" Target="../ctrlProps/ctrlProp239.xml"/><Relationship Id="rId43" Type="http://schemas.openxmlformats.org/officeDocument/2006/relationships/ctrlProp" Target="../ctrlProps/ctrlProp24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54.xml"/><Relationship Id="rId13" Type="http://schemas.openxmlformats.org/officeDocument/2006/relationships/ctrlProp" Target="../ctrlProps/ctrlProp259.xml"/><Relationship Id="rId18" Type="http://schemas.openxmlformats.org/officeDocument/2006/relationships/ctrlProp" Target="../ctrlProps/ctrlProp264.xml"/><Relationship Id="rId26" Type="http://schemas.openxmlformats.org/officeDocument/2006/relationships/ctrlProp" Target="../ctrlProps/ctrlProp272.xml"/><Relationship Id="rId39" Type="http://schemas.openxmlformats.org/officeDocument/2006/relationships/ctrlProp" Target="../ctrlProps/ctrlProp285.xml"/><Relationship Id="rId3" Type="http://schemas.openxmlformats.org/officeDocument/2006/relationships/vmlDrawing" Target="../drawings/vmlDrawing7.vml"/><Relationship Id="rId21" Type="http://schemas.openxmlformats.org/officeDocument/2006/relationships/ctrlProp" Target="../ctrlProps/ctrlProp267.xml"/><Relationship Id="rId34" Type="http://schemas.openxmlformats.org/officeDocument/2006/relationships/ctrlProp" Target="../ctrlProps/ctrlProp280.xml"/><Relationship Id="rId42" Type="http://schemas.openxmlformats.org/officeDocument/2006/relationships/ctrlProp" Target="../ctrlProps/ctrlProp288.xml"/><Relationship Id="rId7" Type="http://schemas.openxmlformats.org/officeDocument/2006/relationships/ctrlProp" Target="../ctrlProps/ctrlProp253.xml"/><Relationship Id="rId12" Type="http://schemas.openxmlformats.org/officeDocument/2006/relationships/ctrlProp" Target="../ctrlProps/ctrlProp258.xml"/><Relationship Id="rId17" Type="http://schemas.openxmlformats.org/officeDocument/2006/relationships/ctrlProp" Target="../ctrlProps/ctrlProp263.xml"/><Relationship Id="rId25" Type="http://schemas.openxmlformats.org/officeDocument/2006/relationships/ctrlProp" Target="../ctrlProps/ctrlProp271.xml"/><Relationship Id="rId33" Type="http://schemas.openxmlformats.org/officeDocument/2006/relationships/ctrlProp" Target="../ctrlProps/ctrlProp279.xml"/><Relationship Id="rId38" Type="http://schemas.openxmlformats.org/officeDocument/2006/relationships/ctrlProp" Target="../ctrlProps/ctrlProp284.xml"/><Relationship Id="rId2" Type="http://schemas.openxmlformats.org/officeDocument/2006/relationships/drawing" Target="../drawings/drawing7.xml"/><Relationship Id="rId16" Type="http://schemas.openxmlformats.org/officeDocument/2006/relationships/ctrlProp" Target="../ctrlProps/ctrlProp262.xml"/><Relationship Id="rId20" Type="http://schemas.openxmlformats.org/officeDocument/2006/relationships/ctrlProp" Target="../ctrlProps/ctrlProp266.xml"/><Relationship Id="rId29" Type="http://schemas.openxmlformats.org/officeDocument/2006/relationships/ctrlProp" Target="../ctrlProps/ctrlProp275.xml"/><Relationship Id="rId41" Type="http://schemas.openxmlformats.org/officeDocument/2006/relationships/ctrlProp" Target="../ctrlProps/ctrlProp287.xml"/><Relationship Id="rId1" Type="http://schemas.openxmlformats.org/officeDocument/2006/relationships/printerSettings" Target="../printerSettings/printerSettings7.bin"/><Relationship Id="rId6" Type="http://schemas.openxmlformats.org/officeDocument/2006/relationships/ctrlProp" Target="../ctrlProps/ctrlProp252.xml"/><Relationship Id="rId11" Type="http://schemas.openxmlformats.org/officeDocument/2006/relationships/ctrlProp" Target="../ctrlProps/ctrlProp257.xml"/><Relationship Id="rId24" Type="http://schemas.openxmlformats.org/officeDocument/2006/relationships/ctrlProp" Target="../ctrlProps/ctrlProp270.xml"/><Relationship Id="rId32" Type="http://schemas.openxmlformats.org/officeDocument/2006/relationships/ctrlProp" Target="../ctrlProps/ctrlProp278.xml"/><Relationship Id="rId37" Type="http://schemas.openxmlformats.org/officeDocument/2006/relationships/ctrlProp" Target="../ctrlProps/ctrlProp283.xml"/><Relationship Id="rId40" Type="http://schemas.openxmlformats.org/officeDocument/2006/relationships/ctrlProp" Target="../ctrlProps/ctrlProp286.xml"/><Relationship Id="rId45" Type="http://schemas.openxmlformats.org/officeDocument/2006/relationships/ctrlProp" Target="../ctrlProps/ctrlProp291.xml"/><Relationship Id="rId5" Type="http://schemas.openxmlformats.org/officeDocument/2006/relationships/ctrlProp" Target="../ctrlProps/ctrlProp251.xml"/><Relationship Id="rId15" Type="http://schemas.openxmlformats.org/officeDocument/2006/relationships/ctrlProp" Target="../ctrlProps/ctrlProp261.xml"/><Relationship Id="rId23" Type="http://schemas.openxmlformats.org/officeDocument/2006/relationships/ctrlProp" Target="../ctrlProps/ctrlProp269.xml"/><Relationship Id="rId28" Type="http://schemas.openxmlformats.org/officeDocument/2006/relationships/ctrlProp" Target="../ctrlProps/ctrlProp274.xml"/><Relationship Id="rId36" Type="http://schemas.openxmlformats.org/officeDocument/2006/relationships/ctrlProp" Target="../ctrlProps/ctrlProp282.xml"/><Relationship Id="rId10" Type="http://schemas.openxmlformats.org/officeDocument/2006/relationships/ctrlProp" Target="../ctrlProps/ctrlProp256.xml"/><Relationship Id="rId19" Type="http://schemas.openxmlformats.org/officeDocument/2006/relationships/ctrlProp" Target="../ctrlProps/ctrlProp265.xml"/><Relationship Id="rId31" Type="http://schemas.openxmlformats.org/officeDocument/2006/relationships/ctrlProp" Target="../ctrlProps/ctrlProp277.xml"/><Relationship Id="rId44" Type="http://schemas.openxmlformats.org/officeDocument/2006/relationships/ctrlProp" Target="../ctrlProps/ctrlProp290.xml"/><Relationship Id="rId4" Type="http://schemas.openxmlformats.org/officeDocument/2006/relationships/ctrlProp" Target="../ctrlProps/ctrlProp250.xml"/><Relationship Id="rId9" Type="http://schemas.openxmlformats.org/officeDocument/2006/relationships/ctrlProp" Target="../ctrlProps/ctrlProp255.xml"/><Relationship Id="rId14" Type="http://schemas.openxmlformats.org/officeDocument/2006/relationships/ctrlProp" Target="../ctrlProps/ctrlProp260.xml"/><Relationship Id="rId22" Type="http://schemas.openxmlformats.org/officeDocument/2006/relationships/ctrlProp" Target="../ctrlProps/ctrlProp268.xml"/><Relationship Id="rId27" Type="http://schemas.openxmlformats.org/officeDocument/2006/relationships/ctrlProp" Target="../ctrlProps/ctrlProp273.xml"/><Relationship Id="rId30" Type="http://schemas.openxmlformats.org/officeDocument/2006/relationships/ctrlProp" Target="../ctrlProps/ctrlProp276.xml"/><Relationship Id="rId35" Type="http://schemas.openxmlformats.org/officeDocument/2006/relationships/ctrlProp" Target="../ctrlProps/ctrlProp281.xml"/><Relationship Id="rId43" Type="http://schemas.openxmlformats.org/officeDocument/2006/relationships/ctrlProp" Target="../ctrlProps/ctrlProp28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FE7D0-8EAE-47F5-8718-8A803CC1A245}">
  <dimension ref="B2:K40"/>
  <sheetViews>
    <sheetView workbookViewId="0"/>
  </sheetViews>
  <sheetFormatPr defaultRowHeight="15" x14ac:dyDescent="0.25"/>
  <sheetData>
    <row r="2" spans="2:11" ht="18.75" x14ac:dyDescent="0.3">
      <c r="B2" s="3" t="s">
        <v>164</v>
      </c>
      <c r="K2" t="s">
        <v>166</v>
      </c>
    </row>
    <row r="4" spans="2:11" x14ac:dyDescent="0.25">
      <c r="B4" s="58" t="s">
        <v>165</v>
      </c>
      <c r="D4" t="s">
        <v>167</v>
      </c>
    </row>
    <row r="6" spans="2:11" x14ac:dyDescent="0.25">
      <c r="B6" t="s">
        <v>189</v>
      </c>
      <c r="D6" t="s">
        <v>168</v>
      </c>
    </row>
    <row r="8" spans="2:11" x14ac:dyDescent="0.25">
      <c r="C8" s="58" t="s">
        <v>169</v>
      </c>
      <c r="E8" t="s">
        <v>170</v>
      </c>
    </row>
    <row r="10" spans="2:11" x14ac:dyDescent="0.25">
      <c r="D10" s="58" t="s">
        <v>173</v>
      </c>
      <c r="H10" t="s">
        <v>181</v>
      </c>
    </row>
    <row r="11" spans="2:11" x14ac:dyDescent="0.25">
      <c r="H11" t="s">
        <v>180</v>
      </c>
    </row>
    <row r="12" spans="2:11" x14ac:dyDescent="0.25">
      <c r="H12" t="s">
        <v>174</v>
      </c>
    </row>
    <row r="14" spans="2:11" x14ac:dyDescent="0.25">
      <c r="D14" s="58" t="s">
        <v>172</v>
      </c>
      <c r="H14" t="s">
        <v>175</v>
      </c>
    </row>
    <row r="15" spans="2:11" x14ac:dyDescent="0.25">
      <c r="D15" s="58"/>
    </row>
    <row r="16" spans="2:11" x14ac:dyDescent="0.25">
      <c r="D16" s="58" t="s">
        <v>220</v>
      </c>
      <c r="H16" t="s">
        <v>221</v>
      </c>
    </row>
    <row r="18" spans="2:8" x14ac:dyDescent="0.25">
      <c r="D18" s="58" t="s">
        <v>176</v>
      </c>
      <c r="H18" t="s">
        <v>178</v>
      </c>
    </row>
    <row r="19" spans="2:8" x14ac:dyDescent="0.25">
      <c r="H19" t="s">
        <v>177</v>
      </c>
    </row>
    <row r="20" spans="2:8" x14ac:dyDescent="0.25">
      <c r="H20" t="s">
        <v>179</v>
      </c>
    </row>
    <row r="22" spans="2:8" x14ac:dyDescent="0.25">
      <c r="B22" t="s">
        <v>190</v>
      </c>
      <c r="D22" t="s">
        <v>188</v>
      </c>
    </row>
    <row r="23" spans="2:8" x14ac:dyDescent="0.25">
      <c r="E23" t="s">
        <v>191</v>
      </c>
    </row>
    <row r="25" spans="2:8" x14ac:dyDescent="0.25">
      <c r="C25" s="59" t="s">
        <v>69</v>
      </c>
      <c r="F25" t="s">
        <v>183</v>
      </c>
    </row>
    <row r="26" spans="2:8" x14ac:dyDescent="0.25">
      <c r="C26" s="58" t="s">
        <v>70</v>
      </c>
      <c r="F26" t="s">
        <v>184</v>
      </c>
    </row>
    <row r="28" spans="2:8" x14ac:dyDescent="0.25">
      <c r="C28" s="58" t="s">
        <v>182</v>
      </c>
      <c r="F28" t="s">
        <v>186</v>
      </c>
    </row>
    <row r="30" spans="2:8" x14ac:dyDescent="0.25">
      <c r="C30" s="58" t="s">
        <v>72</v>
      </c>
      <c r="F30" t="s">
        <v>185</v>
      </c>
    </row>
    <row r="32" spans="2:8" x14ac:dyDescent="0.25">
      <c r="C32" s="58" t="s">
        <v>73</v>
      </c>
      <c r="F32" t="s">
        <v>187</v>
      </c>
    </row>
    <row r="34" spans="2:6" x14ac:dyDescent="0.25">
      <c r="B34" t="s">
        <v>192</v>
      </c>
      <c r="D34" t="s">
        <v>193</v>
      </c>
    </row>
    <row r="36" spans="2:6" x14ac:dyDescent="0.25">
      <c r="C36" s="58" t="s">
        <v>199</v>
      </c>
      <c r="F36" t="s">
        <v>195</v>
      </c>
    </row>
    <row r="38" spans="2:6" x14ac:dyDescent="0.25">
      <c r="C38" s="58" t="s">
        <v>200</v>
      </c>
      <c r="F38" t="s">
        <v>196</v>
      </c>
    </row>
    <row r="40" spans="2:6" x14ac:dyDescent="0.25">
      <c r="C40" s="58" t="s">
        <v>201</v>
      </c>
      <c r="F40" t="s">
        <v>197</v>
      </c>
    </row>
  </sheetData>
  <hyperlinks>
    <hyperlink ref="B4" location="Instructions!A1" display="Instructions" xr:uid="{14D79141-BE30-41E7-827F-C689A307B996}"/>
    <hyperlink ref="C8" location="'Tax Calculator Main Sheet'!A1" display="Main Sheet" xr:uid="{DEDA94A9-F6A2-4E5D-9677-69F1D1F56E67}"/>
    <hyperlink ref="D10" location="'Income Tx Dist by AGI'!A1" display="Income Tax Distribution by AGI" xr:uid="{8540DFEA-71BF-4023-8A82-BE92285F8F92}"/>
    <hyperlink ref="D14" location="'Income Tx Dist by Percentile'!A1" display="Income Tax Distribution by Quintile" xr:uid="{2DC0E4A4-4F4C-430C-BAAF-AA300588FB13}"/>
    <hyperlink ref="D18" location="'Payroll by Employer Size'!A1" display="Payroll by Employer Size" xr:uid="{ACEBAE79-92A0-4881-A42E-F181DF53722E}"/>
    <hyperlink ref="C25" location="'M23(2005)'!A1" display="M23(2005)" xr:uid="{EE022AFF-D8A7-4DB2-A307-C3D4F28183C1}"/>
    <hyperlink ref="C26" location="'M23(2009)'!A1" display="M23(2009)" xr:uid="{F7F9C28A-564D-4D95-9714-88292BFE8349}"/>
    <hyperlink ref="C28" location="'OHCTF (2009)'!A1" display="OHCTF (2009)" xr:uid="{5EF6B5E5-33F4-4D3B-83B2-4E9E960D52F2}"/>
    <hyperlink ref="C30" location="'Friedman(2019)'!A1" display="Friedman(2019)" xr:uid="{6B6F4F5B-CB16-4521-A5B8-81E1AC1B9BBB}"/>
    <hyperlink ref="C32" location="'RAND(2020)'!A1" display="RAND(2020)" xr:uid="{6EB203B3-A8E9-4E33-AFAD-C75D15079729}"/>
    <hyperlink ref="C36" location="'Rqd Rev Est'!A1" display="Rqd Rev Est" xr:uid="{92F98034-F791-4D38-A40B-CF7DDD1267A9}"/>
    <hyperlink ref="C38" location="'Payroll Est'!A1" display="Payroll Est" xr:uid="{888ADBC2-C334-4FB9-A698-DC9D4E7ACAA5}"/>
    <hyperlink ref="C40" location="'AGI Est'!A1" display="AGI Est" xr:uid="{2B587EA8-D970-46C3-9EA3-0AD86218874E}"/>
    <hyperlink ref="D16" location="'Income Tx Dist by Age'!A1" display="Income Tx Dist by Age" xr:uid="{B1A06540-A9F1-4D8B-AEAD-024ECA7270F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B5EB0-EF0C-4DA2-B33E-AAEDA9F6FB92}">
  <sheetPr>
    <pageSetUpPr fitToPage="1"/>
  </sheetPr>
  <dimension ref="A8:W76"/>
  <sheetViews>
    <sheetView workbookViewId="0">
      <selection activeCell="A27" sqref="A27"/>
    </sheetView>
  </sheetViews>
  <sheetFormatPr defaultRowHeight="15" x14ac:dyDescent="0.25"/>
  <cols>
    <col min="1" max="1" width="24.42578125" customWidth="1"/>
    <col min="2" max="21" width="11.5703125" customWidth="1"/>
    <col min="22" max="22" width="1.85546875" customWidth="1"/>
  </cols>
  <sheetData>
    <row r="8" spans="1:21" s="1" customFormat="1" ht="25.5" customHeight="1" x14ac:dyDescent="0.25">
      <c r="A8" s="12"/>
    </row>
    <row r="9" spans="1:21" s="1" customFormat="1" ht="25.5" customHeight="1" x14ac:dyDescent="0.25">
      <c r="A9" s="12"/>
    </row>
    <row r="10" spans="1:21" s="1" customFormat="1" ht="25.5" customHeight="1" x14ac:dyDescent="0.25">
      <c r="A10" s="12"/>
    </row>
    <row r="11" spans="1:21" s="1" customFormat="1" ht="25.5" customHeight="1" x14ac:dyDescent="0.25">
      <c r="A11" s="12"/>
    </row>
    <row r="12" spans="1:21" s="1" customFormat="1" ht="25.5" customHeight="1" x14ac:dyDescent="0.25">
      <c r="A12" s="12"/>
    </row>
    <row r="13" spans="1:21" s="1" customFormat="1" ht="25.5" customHeight="1" x14ac:dyDescent="0.25">
      <c r="A13" s="12"/>
    </row>
    <row r="14" spans="1:21" s="1" customFormat="1" ht="25.5" customHeight="1" x14ac:dyDescent="0.25">
      <c r="A14" s="12"/>
    </row>
    <row r="15" spans="1:21" s="1" customFormat="1" ht="25.5" customHeight="1" x14ac:dyDescent="0.25">
      <c r="A15" s="12"/>
    </row>
    <row r="16" spans="1:21" s="28" customFormat="1" ht="25.5" customHeight="1" x14ac:dyDescent="0.25">
      <c r="A16" s="26" t="str">
        <f>CONCATENATE("Tax = ", O26," Billion")</f>
        <v>Tax = 16.30 Billion</v>
      </c>
      <c r="B16" s="29" t="str">
        <f>'OHCTF (2009)'!H43</f>
        <v/>
      </c>
      <c r="C16" s="29">
        <f>'OHCTF (2009)'!H44</f>
        <v>16.3</v>
      </c>
      <c r="D16" s="29" t="str">
        <f>'OHCTF (2009)'!H45</f>
        <v/>
      </c>
      <c r="E16" s="29" t="str">
        <f>'OHCTF (2009)'!H46</f>
        <v/>
      </c>
      <c r="F16" s="29" t="str">
        <f>'OHCTF (2009)'!H47</f>
        <v/>
      </c>
      <c r="G16" s="29" t="str">
        <f>'OHCTF (2009)'!H48</f>
        <v/>
      </c>
      <c r="H16" s="29" t="str">
        <f>'OHCTF (2009)'!H49</f>
        <v/>
      </c>
      <c r="I16" s="29" t="str">
        <f>'OHCTF (2009)'!H50</f>
        <v/>
      </c>
      <c r="J16" s="29" t="str">
        <f>'OHCTF (2009)'!H51</f>
        <v/>
      </c>
      <c r="K16" s="29" t="str">
        <f>'OHCTF (2009)'!H52</f>
        <v/>
      </c>
      <c r="L16" s="29" t="str">
        <f>'OHCTF (2009)'!H53</f>
        <v/>
      </c>
      <c r="M16" s="29" t="str">
        <f>'OHCTF (2009)'!H54</f>
        <v/>
      </c>
      <c r="N16" s="29" t="str">
        <f>'OHCTF (2009)'!H55</f>
        <v/>
      </c>
      <c r="O16" s="29" t="str">
        <f>'OHCTF (2009)'!H56</f>
        <v/>
      </c>
      <c r="P16" s="29" t="str">
        <f>'OHCTF (2009)'!H57</f>
        <v/>
      </c>
      <c r="Q16" s="29" t="str">
        <f>'OHCTF (2009)'!H58</f>
        <v/>
      </c>
      <c r="R16" s="29" t="str">
        <f>'OHCTF (2009)'!H59</f>
        <v/>
      </c>
      <c r="S16" s="29" t="str">
        <f>'OHCTF (2009)'!H60</f>
        <v/>
      </c>
      <c r="T16" s="29" t="str">
        <f>'OHCTF (2009)'!H61</f>
        <v/>
      </c>
      <c r="U16" s="29" t="str">
        <f>'OHCTF (2009)'!H62</f>
        <v/>
      </c>
    </row>
    <row r="17" spans="1:22" s="1" customFormat="1" ht="25.5" customHeight="1" x14ac:dyDescent="0.25">
      <c r="A17" s="12"/>
    </row>
    <row r="18" spans="1:22" s="1" customFormat="1" ht="25.5" customHeight="1" x14ac:dyDescent="0.25">
      <c r="A18" s="4" t="s">
        <v>10</v>
      </c>
      <c r="B18" s="9">
        <v>0</v>
      </c>
      <c r="C18" s="9">
        <v>30</v>
      </c>
      <c r="D18" s="9">
        <v>0</v>
      </c>
      <c r="E18" s="9">
        <v>0</v>
      </c>
      <c r="F18" s="9">
        <v>0</v>
      </c>
      <c r="G18" s="9">
        <v>0</v>
      </c>
      <c r="H18" s="9">
        <v>0</v>
      </c>
      <c r="I18" s="9">
        <v>0</v>
      </c>
      <c r="J18" s="9">
        <v>0</v>
      </c>
      <c r="K18" s="9">
        <v>0</v>
      </c>
      <c r="L18" s="9">
        <v>0</v>
      </c>
      <c r="M18" s="9">
        <v>0</v>
      </c>
      <c r="N18" s="9">
        <v>0</v>
      </c>
      <c r="O18" s="9">
        <v>0</v>
      </c>
      <c r="P18" s="9">
        <v>0</v>
      </c>
      <c r="Q18" s="9">
        <v>0</v>
      </c>
      <c r="R18" s="9">
        <v>0</v>
      </c>
      <c r="S18" s="9">
        <v>0</v>
      </c>
      <c r="T18" s="9">
        <v>0</v>
      </c>
      <c r="U18" s="9">
        <v>0</v>
      </c>
    </row>
    <row r="19" spans="1:22" s="28" customFormat="1" ht="25.5" customHeight="1" x14ac:dyDescent="0.25">
      <c r="A19" s="26" t="s">
        <v>27</v>
      </c>
      <c r="B19" s="27" t="str">
        <f>'OHCTF (2009)'!I43</f>
        <v/>
      </c>
      <c r="C19" s="27">
        <f>'OHCTF (2009)'!I44</f>
        <v>0.21251629726205998</v>
      </c>
      <c r="D19" s="27" t="str">
        <f>'OHCTF (2009)'!I45</f>
        <v/>
      </c>
      <c r="E19" s="27" t="str">
        <f>'OHCTF (2009)'!I46</f>
        <v/>
      </c>
      <c r="F19" s="27" t="str">
        <f>'OHCTF (2009)'!I47</f>
        <v/>
      </c>
      <c r="G19" s="27" t="str">
        <f>'OHCTF (2009)'!I48</f>
        <v/>
      </c>
      <c r="H19" s="27" t="str">
        <f>'OHCTF (2009)'!I49</f>
        <v/>
      </c>
      <c r="I19" s="27" t="str">
        <f>'OHCTF (2009)'!I50</f>
        <v/>
      </c>
      <c r="J19" s="27" t="str">
        <f>'OHCTF (2009)'!I51</f>
        <v/>
      </c>
      <c r="K19" s="27" t="str">
        <f>'OHCTF (2009)'!I52</f>
        <v/>
      </c>
      <c r="L19" s="27" t="str">
        <f>'OHCTF (2009)'!I53</f>
        <v/>
      </c>
      <c r="M19" s="27" t="str">
        <f>'OHCTF (2009)'!I54</f>
        <v/>
      </c>
      <c r="N19" s="27" t="str">
        <f>'OHCTF (2009)'!I55</f>
        <v/>
      </c>
      <c r="O19" s="27" t="str">
        <f>'OHCTF (2009)'!I56</f>
        <v/>
      </c>
      <c r="P19" s="27" t="str">
        <f>'OHCTF (2009)'!I57</f>
        <v/>
      </c>
      <c r="Q19" s="27" t="str">
        <f>'OHCTF (2009)'!I58</f>
        <v/>
      </c>
      <c r="R19" s="27" t="str">
        <f>'OHCTF (2009)'!I59</f>
        <v/>
      </c>
      <c r="S19" s="27" t="str">
        <f>'OHCTF (2009)'!I60</f>
        <v/>
      </c>
      <c r="T19" s="27" t="str">
        <f>'OHCTF (2009)'!I61</f>
        <v/>
      </c>
      <c r="U19" s="27" t="str">
        <f>'OHCTF (2009)'!I62</f>
        <v/>
      </c>
    </row>
    <row r="20" spans="1:22" s="1" customFormat="1" ht="25.5" customHeight="1" x14ac:dyDescent="0.25">
      <c r="A20" s="4" t="s">
        <v>9</v>
      </c>
      <c r="B20" s="53">
        <v>0</v>
      </c>
      <c r="C20" s="53">
        <v>0</v>
      </c>
      <c r="D20" s="53">
        <v>0</v>
      </c>
      <c r="E20" s="53">
        <v>0</v>
      </c>
      <c r="F20" s="53">
        <v>0</v>
      </c>
      <c r="G20" s="53">
        <v>0</v>
      </c>
      <c r="H20" s="53">
        <v>0</v>
      </c>
      <c r="I20" s="53">
        <v>0</v>
      </c>
      <c r="J20" s="53">
        <v>0</v>
      </c>
      <c r="K20" s="53">
        <v>0</v>
      </c>
      <c r="L20" s="53">
        <v>0</v>
      </c>
      <c r="M20" s="53">
        <v>0</v>
      </c>
      <c r="N20" s="53">
        <v>0</v>
      </c>
      <c r="O20" s="53">
        <v>0</v>
      </c>
      <c r="P20" s="53">
        <v>0</v>
      </c>
      <c r="Q20" s="53">
        <v>0</v>
      </c>
      <c r="R20" s="53">
        <v>0</v>
      </c>
      <c r="S20" s="53">
        <v>0</v>
      </c>
      <c r="T20" s="53">
        <v>0</v>
      </c>
      <c r="U20" s="53">
        <v>0</v>
      </c>
    </row>
    <row r="21" spans="1:22" s="1" customFormat="1" ht="25.5" customHeight="1" x14ac:dyDescent="0.25">
      <c r="A21" s="12"/>
    </row>
    <row r="22" spans="1:22" s="13" customFormat="1" ht="25.5" customHeight="1" x14ac:dyDescent="0.25">
      <c r="A22" s="17" t="str">
        <f>IF('OHCTF (2009)'!D66&lt;0,"Error - Minimums too high",IF('OHCTF (2009)'!D66&gt;1,"Error - Maximums too low",""))</f>
        <v/>
      </c>
      <c r="B22" s="16" t="str">
        <f t="shared" ref="B22:C22" si="0">IF(B20&gt;B18,"Error             min &gt; max","")</f>
        <v/>
      </c>
      <c r="C22" s="16" t="str">
        <f t="shared" si="0"/>
        <v/>
      </c>
      <c r="D22" s="16" t="str">
        <f>IF(D20&gt;D18,"Error             min &gt; max","")</f>
        <v/>
      </c>
      <c r="E22" s="16" t="str">
        <f t="shared" ref="E22:U22" si="1">IF(E20&gt;E18,"Error             min &gt; max","")</f>
        <v/>
      </c>
      <c r="F22" s="16" t="str">
        <f t="shared" si="1"/>
        <v/>
      </c>
      <c r="G22" s="16" t="str">
        <f t="shared" si="1"/>
        <v/>
      </c>
      <c r="H22" s="16" t="str">
        <f t="shared" si="1"/>
        <v/>
      </c>
      <c r="I22" s="16" t="str">
        <f t="shared" si="1"/>
        <v/>
      </c>
      <c r="J22" s="16" t="str">
        <f t="shared" si="1"/>
        <v/>
      </c>
      <c r="K22" s="16" t="str">
        <f t="shared" si="1"/>
        <v/>
      </c>
      <c r="L22" s="16" t="str">
        <f t="shared" si="1"/>
        <v/>
      </c>
      <c r="M22" s="16" t="str">
        <f t="shared" si="1"/>
        <v/>
      </c>
      <c r="N22" s="16" t="str">
        <f t="shared" si="1"/>
        <v/>
      </c>
      <c r="O22" s="16" t="str">
        <f t="shared" si="1"/>
        <v/>
      </c>
      <c r="P22" s="16" t="str">
        <f t="shared" si="1"/>
        <v/>
      </c>
      <c r="Q22" s="16" t="str">
        <f t="shared" si="1"/>
        <v/>
      </c>
      <c r="R22" s="16" t="str">
        <f t="shared" si="1"/>
        <v/>
      </c>
      <c r="S22" s="16" t="str">
        <f t="shared" si="1"/>
        <v/>
      </c>
      <c r="T22" s="16" t="str">
        <f t="shared" si="1"/>
        <v/>
      </c>
      <c r="U22" s="16" t="str">
        <f t="shared" si="1"/>
        <v/>
      </c>
    </row>
    <row r="23" spans="1:22" s="35" customFormat="1" ht="25.5" customHeight="1" x14ac:dyDescent="0.25">
      <c r="A23" s="31" t="s">
        <v>46</v>
      </c>
      <c r="B23" s="33"/>
      <c r="C23" s="32">
        <v>76.7</v>
      </c>
      <c r="D23" s="33"/>
      <c r="E23" s="33"/>
      <c r="F23" s="33"/>
      <c r="G23" s="33"/>
      <c r="H23" s="33"/>
      <c r="I23" s="33"/>
      <c r="J23" s="33"/>
      <c r="K23" s="33"/>
      <c r="L23" s="33"/>
      <c r="M23" s="33"/>
      <c r="N23" s="33"/>
      <c r="O23" s="34"/>
      <c r="P23" s="33"/>
      <c r="Q23" s="33"/>
      <c r="R23" s="33"/>
      <c r="S23" s="33"/>
      <c r="T23" s="33"/>
      <c r="U23" s="33"/>
    </row>
    <row r="24" spans="1:22" s="15" customFormat="1" ht="78" customHeight="1" x14ac:dyDescent="0.25">
      <c r="A24" s="4" t="s">
        <v>32</v>
      </c>
      <c r="B24" s="20"/>
      <c r="C24" s="20" t="s">
        <v>60</v>
      </c>
      <c r="D24" s="21"/>
      <c r="E24"/>
      <c r="F24"/>
      <c r="G24"/>
      <c r="H24"/>
      <c r="I24"/>
      <c r="J24"/>
      <c r="K24"/>
      <c r="L24"/>
      <c r="M24"/>
      <c r="N24"/>
      <c r="O24"/>
      <c r="P24"/>
      <c r="Q24"/>
      <c r="R24"/>
      <c r="S24"/>
      <c r="T24"/>
      <c r="U24"/>
    </row>
    <row r="25" spans="1:22" s="1" customFormat="1" ht="4.5" customHeight="1" thickBot="1" x14ac:dyDescent="0.3"/>
    <row r="26" spans="1:22" s="1" customFormat="1" ht="28.5" customHeight="1" x14ac:dyDescent="0.25">
      <c r="B26"/>
      <c r="C26" s="54">
        <v>16.3</v>
      </c>
      <c r="D26" s="5" t="s">
        <v>110</v>
      </c>
      <c r="H26" s="45" t="s">
        <v>103</v>
      </c>
      <c r="I26" s="46" t="str">
        <f>LOOKUP(V26,V74:V76,W74:W76)</f>
        <v>Revenue</v>
      </c>
      <c r="J26" s="47"/>
      <c r="K26" s="48" t="s">
        <v>45</v>
      </c>
      <c r="L26" s="49"/>
      <c r="O26" s="14" t="str">
        <f>TEXT(SUM(B16:U16),"00.00")</f>
        <v>16.30</v>
      </c>
      <c r="P26" s="1" t="s">
        <v>33</v>
      </c>
      <c r="V26" s="55">
        <v>1</v>
      </c>
    </row>
    <row r="27" spans="1:22" ht="15.75" thickBot="1" x14ac:dyDescent="0.3">
      <c r="A27" s="58" t="s">
        <v>171</v>
      </c>
      <c r="H27" s="50" t="s">
        <v>104</v>
      </c>
      <c r="I27" s="51"/>
      <c r="J27" s="51"/>
      <c r="K27" s="51"/>
      <c r="L27" s="52"/>
    </row>
    <row r="28" spans="1:22" s="1" customFormat="1" ht="25.5" customHeight="1" x14ac:dyDescent="0.25">
      <c r="A28" s="12"/>
      <c r="B28" s="1">
        <v>1</v>
      </c>
      <c r="C28" s="1">
        <v>2</v>
      </c>
      <c r="D28" s="1">
        <v>3</v>
      </c>
      <c r="E28" s="1">
        <v>4</v>
      </c>
      <c r="F28" s="1">
        <v>5</v>
      </c>
      <c r="G28" s="1">
        <v>6</v>
      </c>
      <c r="H28" s="1">
        <v>7</v>
      </c>
      <c r="I28" s="1">
        <v>8</v>
      </c>
      <c r="J28" s="1">
        <v>9</v>
      </c>
      <c r="K28" s="1">
        <v>10</v>
      </c>
      <c r="L28" s="1">
        <v>11</v>
      </c>
      <c r="M28" s="1">
        <v>12</v>
      </c>
      <c r="N28" s="1">
        <v>13</v>
      </c>
      <c r="O28" s="1">
        <v>14</v>
      </c>
      <c r="P28" s="1">
        <v>15</v>
      </c>
      <c r="Q28" s="1">
        <v>16</v>
      </c>
      <c r="R28" s="1">
        <v>17</v>
      </c>
      <c r="S28" s="1">
        <v>18</v>
      </c>
      <c r="T28" s="1">
        <v>19</v>
      </c>
      <c r="U28" s="1">
        <v>20</v>
      </c>
    </row>
    <row r="29" spans="1:22" x14ac:dyDescent="0.25">
      <c r="A29" t="s">
        <v>116</v>
      </c>
      <c r="B29" s="9">
        <v>0</v>
      </c>
      <c r="C29" s="9">
        <v>30</v>
      </c>
      <c r="D29" s="9">
        <v>0</v>
      </c>
      <c r="E29" s="9">
        <v>0</v>
      </c>
      <c r="F29" s="9">
        <v>0</v>
      </c>
      <c r="G29" s="9">
        <v>0</v>
      </c>
      <c r="H29" s="9">
        <v>0</v>
      </c>
      <c r="I29" s="9">
        <v>0</v>
      </c>
      <c r="J29" s="9">
        <v>0</v>
      </c>
      <c r="K29" s="9">
        <v>0</v>
      </c>
      <c r="L29" s="9">
        <v>0</v>
      </c>
      <c r="M29" s="9">
        <v>0</v>
      </c>
      <c r="N29" s="9">
        <v>0</v>
      </c>
      <c r="O29" s="9">
        <v>0</v>
      </c>
      <c r="P29" s="9">
        <v>0</v>
      </c>
      <c r="Q29" s="9">
        <v>0</v>
      </c>
      <c r="R29" s="9">
        <v>0</v>
      </c>
      <c r="S29" s="9">
        <v>0</v>
      </c>
      <c r="T29" s="9">
        <v>0</v>
      </c>
      <c r="U29" s="9">
        <v>0</v>
      </c>
    </row>
    <row r="31" spans="1:22" x14ac:dyDescent="0.25">
      <c r="A31" t="s">
        <v>100</v>
      </c>
    </row>
    <row r="32" spans="1:22" x14ac:dyDescent="0.25">
      <c r="A32" t="s">
        <v>117</v>
      </c>
    </row>
    <row r="40" spans="1:12" x14ac:dyDescent="0.25">
      <c r="A40" t="s">
        <v>59</v>
      </c>
    </row>
    <row r="42" spans="1:12" x14ac:dyDescent="0.25">
      <c r="B42" s="6" t="s">
        <v>0</v>
      </c>
      <c r="C42" s="6" t="s">
        <v>2</v>
      </c>
      <c r="D42" s="6" t="s">
        <v>3</v>
      </c>
      <c r="E42" s="6" t="s">
        <v>4</v>
      </c>
      <c r="F42" s="6" t="s">
        <v>7</v>
      </c>
      <c r="G42" s="6" t="s">
        <v>5</v>
      </c>
      <c r="H42" s="6" t="s">
        <v>6</v>
      </c>
      <c r="I42" s="6" t="s">
        <v>1</v>
      </c>
      <c r="J42" s="6"/>
      <c r="K42" s="6"/>
      <c r="L42" s="6"/>
    </row>
    <row r="43" spans="1:12" x14ac:dyDescent="0.25">
      <c r="A43">
        <f>'OHCTF (2009)'!B24</f>
        <v>0</v>
      </c>
      <c r="B43" s="6">
        <v>1</v>
      </c>
      <c r="C43" s="6">
        <f>'OHCTF (2009)'!B23</f>
        <v>0</v>
      </c>
      <c r="D43" s="6">
        <f>$C43*'OHCTF (2009)'!B20/100</f>
        <v>0</v>
      </c>
      <c r="E43" s="6">
        <f>$C43*'OHCTF (2009)'!B18/100</f>
        <v>0</v>
      </c>
      <c r="F43" s="6">
        <f t="shared" ref="F43:F62" si="2">E43-D43</f>
        <v>0</v>
      </c>
      <c r="G43" s="6"/>
      <c r="H43" s="7" t="str">
        <f>IF(((F43)*D$66+D43)=0,"",(F43)*D$66+D43)</f>
        <v/>
      </c>
      <c r="I43" s="8" t="str">
        <f t="shared" ref="I43" si="3">IF(OR(C43=0,E43=0), "",H43/C43)</f>
        <v/>
      </c>
      <c r="J43" s="6"/>
      <c r="K43" s="6"/>
      <c r="L43" s="6"/>
    </row>
    <row r="44" spans="1:12" x14ac:dyDescent="0.25">
      <c r="A44" t="str">
        <f>'OHCTF (2009)'!C24</f>
        <v>Payroll Tax</v>
      </c>
      <c r="B44" s="6">
        <v>2</v>
      </c>
      <c r="C44" s="6">
        <f>'OHCTF (2009)'!C23</f>
        <v>76.7</v>
      </c>
      <c r="D44" s="6">
        <f>$C44*'OHCTF (2009)'!C20/100</f>
        <v>0</v>
      </c>
      <c r="E44" s="6">
        <f>$C44*'OHCTF (2009)'!C18/100</f>
        <v>23.01</v>
      </c>
      <c r="F44" s="6">
        <f t="shared" si="2"/>
        <v>23.01</v>
      </c>
      <c r="G44" s="6"/>
      <c r="H44" s="7">
        <f>IF(((F44)*D$66+D44)=0,"",(F44)*D$66+D44)</f>
        <v>16.3</v>
      </c>
      <c r="I44" s="8">
        <f>IF(OR(C44=0,E44=0), "",H44/C44)</f>
        <v>0.21251629726205998</v>
      </c>
      <c r="J44" s="6"/>
      <c r="K44" s="6"/>
      <c r="L44" s="6"/>
    </row>
    <row r="45" spans="1:12" x14ac:dyDescent="0.25">
      <c r="A45">
        <f>'OHCTF (2009)'!D24</f>
        <v>0</v>
      </c>
      <c r="B45" s="6">
        <v>3</v>
      </c>
      <c r="C45" s="6">
        <f>'OHCTF (2009)'!D23</f>
        <v>0</v>
      </c>
      <c r="D45" s="6">
        <f>$C45*'OHCTF (2009)'!D20/100</f>
        <v>0</v>
      </c>
      <c r="E45" s="6">
        <f>$C45*'OHCTF (2009)'!D18/100</f>
        <v>0</v>
      </c>
      <c r="F45" s="6">
        <f t="shared" si="2"/>
        <v>0</v>
      </c>
      <c r="G45" s="6"/>
      <c r="H45" s="7" t="str">
        <f t="shared" ref="H45:H62" si="4">IF(((F45)*D$66+D45)=0,"",(F45)*D$66+D45)</f>
        <v/>
      </c>
      <c r="I45" s="8" t="str">
        <f t="shared" ref="I45:I62" si="5">IF(OR(C45=0,E45=0), "",H45/C45)</f>
        <v/>
      </c>
      <c r="J45" s="6"/>
      <c r="K45" s="6"/>
      <c r="L45" s="6"/>
    </row>
    <row r="46" spans="1:12" x14ac:dyDescent="0.25">
      <c r="A46">
        <f>'OHCTF (2009)'!E24</f>
        <v>0</v>
      </c>
      <c r="B46" s="6">
        <v>4</v>
      </c>
      <c r="C46" s="6">
        <f>'OHCTF (2009)'!E23</f>
        <v>0</v>
      </c>
      <c r="D46" s="6">
        <f>$C46*'OHCTF (2009)'!E20/100</f>
        <v>0</v>
      </c>
      <c r="E46" s="6">
        <f>$C46*'OHCTF (2009)'!E18/100</f>
        <v>0</v>
      </c>
      <c r="F46" s="6">
        <f t="shared" si="2"/>
        <v>0</v>
      </c>
      <c r="G46" s="6"/>
      <c r="H46" s="7" t="str">
        <f t="shared" si="4"/>
        <v/>
      </c>
      <c r="I46" s="8" t="str">
        <f t="shared" si="5"/>
        <v/>
      </c>
      <c r="J46" s="6"/>
      <c r="K46" s="6"/>
      <c r="L46" s="6"/>
    </row>
    <row r="47" spans="1:12" x14ac:dyDescent="0.25">
      <c r="A47">
        <f>'OHCTF (2009)'!F24</f>
        <v>0</v>
      </c>
      <c r="B47" s="6">
        <v>5</v>
      </c>
      <c r="C47" s="6">
        <f>'OHCTF (2009)'!F23</f>
        <v>0</v>
      </c>
      <c r="D47" s="6">
        <f>$C47*'OHCTF (2009)'!F20/100</f>
        <v>0</v>
      </c>
      <c r="E47" s="6">
        <f>$C47*'OHCTF (2009)'!F18/100</f>
        <v>0</v>
      </c>
      <c r="F47" s="6">
        <f t="shared" si="2"/>
        <v>0</v>
      </c>
      <c r="G47" s="6"/>
      <c r="H47" s="7" t="str">
        <f t="shared" si="4"/>
        <v/>
      </c>
      <c r="I47" s="8" t="str">
        <f t="shared" si="5"/>
        <v/>
      </c>
      <c r="J47" s="6"/>
      <c r="K47" s="6"/>
      <c r="L47" s="6"/>
    </row>
    <row r="48" spans="1:12" x14ac:dyDescent="0.25">
      <c r="A48">
        <f>'OHCTF (2009)'!G24</f>
        <v>0</v>
      </c>
      <c r="B48" s="6">
        <v>6</v>
      </c>
      <c r="C48" s="6">
        <f>'OHCTF (2009)'!G23</f>
        <v>0</v>
      </c>
      <c r="D48" s="6">
        <f>$C48*'OHCTF (2009)'!G20/100</f>
        <v>0</v>
      </c>
      <c r="E48" s="6">
        <f>$C48*'OHCTF (2009)'!G18/100</f>
        <v>0</v>
      </c>
      <c r="F48" s="6">
        <f t="shared" si="2"/>
        <v>0</v>
      </c>
      <c r="G48" s="6"/>
      <c r="H48" s="7" t="str">
        <f t="shared" si="4"/>
        <v/>
      </c>
      <c r="I48" s="8" t="str">
        <f t="shared" si="5"/>
        <v/>
      </c>
    </row>
    <row r="49" spans="1:12" x14ac:dyDescent="0.25">
      <c r="A49">
        <f>'OHCTF (2009)'!H24</f>
        <v>0</v>
      </c>
      <c r="B49" s="6">
        <v>7</v>
      </c>
      <c r="C49" s="6">
        <f>'OHCTF (2009)'!H23</f>
        <v>0</v>
      </c>
      <c r="D49" s="6">
        <f>$C49*'OHCTF (2009)'!H20/100</f>
        <v>0</v>
      </c>
      <c r="E49" s="6">
        <f>$C49*'OHCTF (2009)'!H18/100</f>
        <v>0</v>
      </c>
      <c r="F49" s="6">
        <f t="shared" si="2"/>
        <v>0</v>
      </c>
      <c r="G49" s="6"/>
      <c r="H49" s="7" t="str">
        <f t="shared" si="4"/>
        <v/>
      </c>
      <c r="I49" s="8" t="str">
        <f t="shared" si="5"/>
        <v/>
      </c>
    </row>
    <row r="50" spans="1:12" x14ac:dyDescent="0.25">
      <c r="A50">
        <f>'OHCTF (2009)'!I24</f>
        <v>0</v>
      </c>
      <c r="B50" s="6">
        <v>8</v>
      </c>
      <c r="C50" s="6">
        <f>'OHCTF (2009)'!I23</f>
        <v>0</v>
      </c>
      <c r="D50" s="6">
        <f>$C50*'OHCTF (2009)'!I20/100</f>
        <v>0</v>
      </c>
      <c r="E50" s="6">
        <f>$C50*'OHCTF (2009)'!I18/100</f>
        <v>0</v>
      </c>
      <c r="F50" s="6">
        <f t="shared" si="2"/>
        <v>0</v>
      </c>
      <c r="G50" s="6"/>
      <c r="H50" s="7" t="str">
        <f t="shared" si="4"/>
        <v/>
      </c>
      <c r="I50" s="8" t="str">
        <f t="shared" si="5"/>
        <v/>
      </c>
    </row>
    <row r="51" spans="1:12" x14ac:dyDescent="0.25">
      <c r="A51">
        <f>'OHCTF (2009)'!J24</f>
        <v>0</v>
      </c>
      <c r="B51" s="6">
        <v>9</v>
      </c>
      <c r="C51" s="6">
        <f>'OHCTF (2009)'!J23</f>
        <v>0</v>
      </c>
      <c r="D51" s="6">
        <f>$C51*'OHCTF (2009)'!J20/100</f>
        <v>0</v>
      </c>
      <c r="E51" s="6">
        <f>$C51*'OHCTF (2009)'!J18/100</f>
        <v>0</v>
      </c>
      <c r="F51" s="6">
        <f t="shared" si="2"/>
        <v>0</v>
      </c>
      <c r="G51" s="6"/>
      <c r="H51" s="7" t="str">
        <f t="shared" si="4"/>
        <v/>
      </c>
      <c r="I51" s="8" t="str">
        <f t="shared" si="5"/>
        <v/>
      </c>
    </row>
    <row r="52" spans="1:12" x14ac:dyDescent="0.25">
      <c r="A52">
        <f>'OHCTF (2009)'!K24</f>
        <v>0</v>
      </c>
      <c r="B52" s="6">
        <v>10</v>
      </c>
      <c r="C52" s="6">
        <f>'OHCTF (2009)'!K23</f>
        <v>0</v>
      </c>
      <c r="D52" s="6">
        <f>$C52*'OHCTF (2009)'!K20/100</f>
        <v>0</v>
      </c>
      <c r="E52" s="6">
        <f>$C52*'OHCTF (2009)'!K18/100</f>
        <v>0</v>
      </c>
      <c r="F52" s="6">
        <f t="shared" si="2"/>
        <v>0</v>
      </c>
      <c r="G52" s="6"/>
      <c r="H52" s="7" t="str">
        <f t="shared" si="4"/>
        <v/>
      </c>
      <c r="I52" s="8" t="str">
        <f t="shared" si="5"/>
        <v/>
      </c>
    </row>
    <row r="53" spans="1:12" x14ac:dyDescent="0.25">
      <c r="A53">
        <f>'OHCTF (2009)'!L24</f>
        <v>0</v>
      </c>
      <c r="B53" s="6">
        <v>11</v>
      </c>
      <c r="C53" s="6">
        <f>'OHCTF (2009)'!L23</f>
        <v>0</v>
      </c>
      <c r="D53" s="6">
        <f>$C53*'OHCTF (2009)'!L20/100</f>
        <v>0</v>
      </c>
      <c r="E53" s="6">
        <f>$C53*'OHCTF (2009)'!L18/100</f>
        <v>0</v>
      </c>
      <c r="F53" s="6">
        <f t="shared" si="2"/>
        <v>0</v>
      </c>
      <c r="G53" s="6"/>
      <c r="H53" s="7" t="str">
        <f t="shared" si="4"/>
        <v/>
      </c>
      <c r="I53" s="8" t="str">
        <f t="shared" si="5"/>
        <v/>
      </c>
    </row>
    <row r="54" spans="1:12" x14ac:dyDescent="0.25">
      <c r="A54">
        <f>'OHCTF (2009)'!M24</f>
        <v>0</v>
      </c>
      <c r="B54" s="6">
        <v>12</v>
      </c>
      <c r="C54" s="6">
        <f>'OHCTF (2009)'!M23</f>
        <v>0</v>
      </c>
      <c r="D54" s="6">
        <f>$C54*'OHCTF (2009)'!M20/100</f>
        <v>0</v>
      </c>
      <c r="E54" s="6">
        <f>$C54*'OHCTF (2009)'!M18/100</f>
        <v>0</v>
      </c>
      <c r="F54" s="6">
        <f t="shared" si="2"/>
        <v>0</v>
      </c>
      <c r="G54" s="6"/>
      <c r="H54" s="7" t="str">
        <f t="shared" si="4"/>
        <v/>
      </c>
      <c r="I54" s="8" t="str">
        <f t="shared" si="5"/>
        <v/>
      </c>
    </row>
    <row r="55" spans="1:12" x14ac:dyDescent="0.25">
      <c r="A55">
        <f>'OHCTF (2009)'!N24</f>
        <v>0</v>
      </c>
      <c r="B55" s="6">
        <v>13</v>
      </c>
      <c r="C55" s="6">
        <f>'OHCTF (2009)'!N23</f>
        <v>0</v>
      </c>
      <c r="D55" s="6">
        <f>$C55*'OHCTF (2009)'!N20/100</f>
        <v>0</v>
      </c>
      <c r="E55" s="6">
        <f>$C55*'OHCTF (2009)'!N18/100</f>
        <v>0</v>
      </c>
      <c r="F55" s="6">
        <f t="shared" si="2"/>
        <v>0</v>
      </c>
      <c r="G55" s="6"/>
      <c r="H55" s="7" t="str">
        <f t="shared" si="4"/>
        <v/>
      </c>
      <c r="I55" s="8" t="str">
        <f t="shared" si="5"/>
        <v/>
      </c>
    </row>
    <row r="56" spans="1:12" x14ac:dyDescent="0.25">
      <c r="A56">
        <f>'OHCTF (2009)'!O24</f>
        <v>0</v>
      </c>
      <c r="B56" s="6">
        <v>14</v>
      </c>
      <c r="C56" s="6">
        <f>'OHCTF (2009)'!O23</f>
        <v>0</v>
      </c>
      <c r="D56" s="6">
        <f>$C56*'OHCTF (2009)'!O20/100</f>
        <v>0</v>
      </c>
      <c r="E56" s="6">
        <f>$C56*'OHCTF (2009)'!O18/100</f>
        <v>0</v>
      </c>
      <c r="F56" s="6">
        <f t="shared" si="2"/>
        <v>0</v>
      </c>
      <c r="G56" s="6"/>
      <c r="H56" s="7" t="str">
        <f t="shared" si="4"/>
        <v/>
      </c>
      <c r="I56" s="8" t="str">
        <f t="shared" si="5"/>
        <v/>
      </c>
    </row>
    <row r="57" spans="1:12" x14ac:dyDescent="0.25">
      <c r="A57">
        <f>'OHCTF (2009)'!P24</f>
        <v>0</v>
      </c>
      <c r="B57" s="6">
        <v>15</v>
      </c>
      <c r="C57" s="6">
        <f>'OHCTF (2009)'!P23</f>
        <v>0</v>
      </c>
      <c r="D57" s="6">
        <f>$C57*'OHCTF (2009)'!P20/100</f>
        <v>0</v>
      </c>
      <c r="E57" s="6">
        <f>$C57*'OHCTF (2009)'!P18/100</f>
        <v>0</v>
      </c>
      <c r="F57" s="6">
        <f t="shared" si="2"/>
        <v>0</v>
      </c>
      <c r="G57" s="6"/>
      <c r="H57" s="7" t="str">
        <f t="shared" si="4"/>
        <v/>
      </c>
      <c r="I57" s="8" t="str">
        <f t="shared" si="5"/>
        <v/>
      </c>
    </row>
    <row r="58" spans="1:12" x14ac:dyDescent="0.25">
      <c r="A58">
        <f>'OHCTF (2009)'!Q24</f>
        <v>0</v>
      </c>
      <c r="B58" s="6">
        <v>16</v>
      </c>
      <c r="C58" s="6">
        <f>'OHCTF (2009)'!Q23</f>
        <v>0</v>
      </c>
      <c r="D58" s="6">
        <f>$C58*'OHCTF (2009)'!Q20/100</f>
        <v>0</v>
      </c>
      <c r="E58" s="6">
        <f>$C58*'OHCTF (2009)'!Q18/100</f>
        <v>0</v>
      </c>
      <c r="F58" s="6">
        <f t="shared" si="2"/>
        <v>0</v>
      </c>
      <c r="G58" s="6"/>
      <c r="H58" s="7" t="str">
        <f t="shared" si="4"/>
        <v/>
      </c>
      <c r="I58" s="8" t="str">
        <f t="shared" si="5"/>
        <v/>
      </c>
    </row>
    <row r="59" spans="1:12" x14ac:dyDescent="0.25">
      <c r="A59">
        <f>'OHCTF (2009)'!R24</f>
        <v>0</v>
      </c>
      <c r="B59" s="6">
        <v>17</v>
      </c>
      <c r="C59" s="6">
        <f>'OHCTF (2009)'!R23</f>
        <v>0</v>
      </c>
      <c r="D59" s="6">
        <f>$C59*'OHCTF (2009)'!R20/100</f>
        <v>0</v>
      </c>
      <c r="E59" s="6">
        <f>$C59*'OHCTF (2009)'!R18/100</f>
        <v>0</v>
      </c>
      <c r="F59" s="6">
        <f t="shared" si="2"/>
        <v>0</v>
      </c>
      <c r="G59" s="6"/>
      <c r="H59" s="7" t="str">
        <f t="shared" si="4"/>
        <v/>
      </c>
      <c r="I59" s="8" t="str">
        <f t="shared" si="5"/>
        <v/>
      </c>
    </row>
    <row r="60" spans="1:12" x14ac:dyDescent="0.25">
      <c r="A60">
        <f>'OHCTF (2009)'!S24</f>
        <v>0</v>
      </c>
      <c r="B60" s="6">
        <v>18</v>
      </c>
      <c r="C60" s="6">
        <f>'OHCTF (2009)'!S23</f>
        <v>0</v>
      </c>
      <c r="D60" s="6">
        <f>$C60*'OHCTF (2009)'!S20/100</f>
        <v>0</v>
      </c>
      <c r="E60" s="6">
        <f>$C60*'OHCTF (2009)'!S18/100</f>
        <v>0</v>
      </c>
      <c r="F60" s="6">
        <f t="shared" si="2"/>
        <v>0</v>
      </c>
      <c r="G60" s="6"/>
      <c r="H60" s="7" t="str">
        <f t="shared" si="4"/>
        <v/>
      </c>
      <c r="I60" s="8" t="str">
        <f t="shared" si="5"/>
        <v/>
      </c>
    </row>
    <row r="61" spans="1:12" x14ac:dyDescent="0.25">
      <c r="A61">
        <f>'OHCTF (2009)'!T24</f>
        <v>0</v>
      </c>
      <c r="B61" s="6">
        <v>19</v>
      </c>
      <c r="C61" s="6">
        <f>'OHCTF (2009)'!T23</f>
        <v>0</v>
      </c>
      <c r="D61" s="6">
        <f>$C61*'OHCTF (2009)'!T20/100</f>
        <v>0</v>
      </c>
      <c r="E61" s="6">
        <f>$C61*'OHCTF (2009)'!T18/100</f>
        <v>0</v>
      </c>
      <c r="F61" s="6">
        <f t="shared" si="2"/>
        <v>0</v>
      </c>
      <c r="G61" s="6"/>
      <c r="H61" s="7" t="str">
        <f t="shared" si="4"/>
        <v/>
      </c>
      <c r="I61" s="8" t="str">
        <f t="shared" si="5"/>
        <v/>
      </c>
    </row>
    <row r="62" spans="1:12" x14ac:dyDescent="0.25">
      <c r="A62">
        <f>'OHCTF (2009)'!U24</f>
        <v>0</v>
      </c>
      <c r="B62" s="6">
        <v>20</v>
      </c>
      <c r="C62" s="6">
        <f>'OHCTF (2009)'!U23</f>
        <v>0</v>
      </c>
      <c r="D62" s="6">
        <f>$C62*'OHCTF (2009)'!U20/100</f>
        <v>0</v>
      </c>
      <c r="E62" s="6">
        <f>$C62*'OHCTF (2009)'!U18/100</f>
        <v>0</v>
      </c>
      <c r="F62" s="6">
        <f t="shared" si="2"/>
        <v>0</v>
      </c>
      <c r="G62" s="6"/>
      <c r="H62" s="7" t="str">
        <f t="shared" si="4"/>
        <v/>
      </c>
      <c r="I62" s="8" t="str">
        <f t="shared" si="5"/>
        <v/>
      </c>
    </row>
    <row r="63" spans="1:12" x14ac:dyDescent="0.25">
      <c r="B63" s="6"/>
      <c r="C63" s="6"/>
      <c r="D63" s="6"/>
      <c r="E63" s="6"/>
      <c r="F63" s="6"/>
      <c r="G63" s="6"/>
      <c r="H63" s="6"/>
      <c r="I63" s="6"/>
      <c r="J63" s="6"/>
      <c r="K63" s="6"/>
      <c r="L63" s="6"/>
    </row>
    <row r="64" spans="1:12" x14ac:dyDescent="0.25">
      <c r="B64" s="6" t="s">
        <v>28</v>
      </c>
      <c r="C64" s="6"/>
      <c r="D64" s="6">
        <f>SUM(D43:D63)</f>
        <v>0</v>
      </c>
      <c r="E64" s="6">
        <f>SUM(E43:E63)</f>
        <v>23.01</v>
      </c>
      <c r="F64" s="6">
        <f>SUM(F43:F63)</f>
        <v>23.01</v>
      </c>
      <c r="G64" s="6"/>
      <c r="H64" s="6">
        <f>SUM(H43:H63)</f>
        <v>16.3</v>
      </c>
      <c r="I64" s="6"/>
      <c r="J64" s="7">
        <f>'OHCTF (2009)'!C26</f>
        <v>16.3</v>
      </c>
      <c r="K64" s="6" t="s">
        <v>8</v>
      </c>
      <c r="L64" s="6"/>
    </row>
    <row r="65" spans="1:23" x14ac:dyDescent="0.25">
      <c r="B65" s="6"/>
      <c r="C65" s="6"/>
      <c r="D65" s="6"/>
      <c r="E65" s="6"/>
      <c r="F65" s="6"/>
      <c r="G65" s="6"/>
      <c r="H65" s="6"/>
      <c r="I65" s="6"/>
      <c r="J65" s="6"/>
      <c r="K65" s="6"/>
      <c r="L65" s="6"/>
    </row>
    <row r="66" spans="1:23" x14ac:dyDescent="0.25">
      <c r="B66" s="6" t="s">
        <v>24</v>
      </c>
      <c r="C66" s="6"/>
      <c r="D66" s="6">
        <f>(J64-D64)/F64</f>
        <v>0.70838765754019994</v>
      </c>
      <c r="E66" s="6"/>
      <c r="F66" s="6"/>
      <c r="G66" s="6"/>
      <c r="H66" s="6"/>
      <c r="I66" s="6"/>
      <c r="J66" s="6"/>
      <c r="K66" s="6"/>
      <c r="L66" s="6"/>
    </row>
    <row r="69" spans="1:23" x14ac:dyDescent="0.25">
      <c r="B69">
        <f>'OHCTF (2009)'!B24</f>
        <v>0</v>
      </c>
      <c r="C69" t="str">
        <f>'OHCTF (2009)'!C24</f>
        <v>Payroll Tax</v>
      </c>
      <c r="D69">
        <f>'OHCTF (2009)'!D24</f>
        <v>0</v>
      </c>
      <c r="E69">
        <f>'OHCTF (2009)'!E24</f>
        <v>0</v>
      </c>
      <c r="F69">
        <f>'OHCTF (2009)'!F24</f>
        <v>0</v>
      </c>
      <c r="G69">
        <f>'OHCTF (2009)'!G24</f>
        <v>0</v>
      </c>
      <c r="H69">
        <f>'OHCTF (2009)'!H24</f>
        <v>0</v>
      </c>
      <c r="I69">
        <f>'OHCTF (2009)'!I24</f>
        <v>0</v>
      </c>
      <c r="J69">
        <f>'OHCTF (2009)'!J24</f>
        <v>0</v>
      </c>
      <c r="K69">
        <f>'OHCTF (2009)'!K24</f>
        <v>0</v>
      </c>
      <c r="L69">
        <f>'OHCTF (2009)'!L24</f>
        <v>0</v>
      </c>
      <c r="M69">
        <f>'OHCTF (2009)'!M24</f>
        <v>0</v>
      </c>
      <c r="N69">
        <f>'OHCTF (2009)'!N24</f>
        <v>0</v>
      </c>
      <c r="O69">
        <f>'OHCTF (2009)'!O24</f>
        <v>0</v>
      </c>
      <c r="P69">
        <f>'OHCTF (2009)'!P24</f>
        <v>0</v>
      </c>
      <c r="Q69">
        <f>'OHCTF (2009)'!Q24</f>
        <v>0</v>
      </c>
      <c r="R69">
        <f>'OHCTF (2009)'!R24</f>
        <v>0</v>
      </c>
      <c r="S69">
        <f>'OHCTF (2009)'!S24</f>
        <v>0</v>
      </c>
      <c r="T69">
        <f>'OHCTF (2009)'!T24</f>
        <v>0</v>
      </c>
      <c r="U69">
        <f>'OHCTF (2009)'!U24</f>
        <v>0</v>
      </c>
    </row>
    <row r="70" spans="1:23" x14ac:dyDescent="0.25">
      <c r="A70" s="11" t="str">
        <f>LOOKUP($V26,$V74:$V76,A74:A76)</f>
        <v>Tax = 16.30 Billion</v>
      </c>
      <c r="B70" s="11" t="str">
        <f t="shared" ref="B70:U70" si="6">LOOKUP($V26,$V74:$V76,B74:B76)</f>
        <v/>
      </c>
      <c r="C70" s="11">
        <f t="shared" si="6"/>
        <v>16.3</v>
      </c>
      <c r="D70" s="11" t="str">
        <f t="shared" si="6"/>
        <v/>
      </c>
      <c r="E70" s="11" t="str">
        <f t="shared" si="6"/>
        <v/>
      </c>
      <c r="F70" s="11" t="str">
        <f t="shared" si="6"/>
        <v/>
      </c>
      <c r="G70" s="11" t="str">
        <f t="shared" si="6"/>
        <v/>
      </c>
      <c r="H70" s="11" t="str">
        <f t="shared" si="6"/>
        <v/>
      </c>
      <c r="I70" s="11" t="str">
        <f t="shared" si="6"/>
        <v/>
      </c>
      <c r="J70" s="11" t="str">
        <f t="shared" si="6"/>
        <v/>
      </c>
      <c r="K70" s="11" t="str">
        <f t="shared" si="6"/>
        <v/>
      </c>
      <c r="L70" s="11" t="str">
        <f t="shared" si="6"/>
        <v/>
      </c>
      <c r="M70" s="11" t="str">
        <f t="shared" si="6"/>
        <v/>
      </c>
      <c r="N70" s="11" t="str">
        <f t="shared" si="6"/>
        <v/>
      </c>
      <c r="O70" s="11" t="str">
        <f t="shared" si="6"/>
        <v/>
      </c>
      <c r="P70" s="11" t="str">
        <f t="shared" si="6"/>
        <v/>
      </c>
      <c r="Q70" s="11" t="str">
        <f t="shared" si="6"/>
        <v/>
      </c>
      <c r="R70" s="11" t="str">
        <f t="shared" si="6"/>
        <v/>
      </c>
      <c r="S70" s="11" t="str">
        <f t="shared" si="6"/>
        <v/>
      </c>
      <c r="T70" s="11" t="str">
        <f t="shared" si="6"/>
        <v/>
      </c>
      <c r="U70" s="11" t="str">
        <f t="shared" si="6"/>
        <v/>
      </c>
    </row>
    <row r="71" spans="1:23" x14ac:dyDescent="0.25">
      <c r="A71" t="s">
        <v>34</v>
      </c>
      <c r="B71" s="11">
        <f>'OHCTF (2009)'!B18*'OHCTF (2009)'!B23/100</f>
        <v>0</v>
      </c>
      <c r="C71" s="11">
        <f>'OHCTF (2009)'!C18*'OHCTF (2009)'!C23/100</f>
        <v>23.01</v>
      </c>
      <c r="D71" s="11">
        <f>'OHCTF (2009)'!D18*'OHCTF (2009)'!D23/100</f>
        <v>0</v>
      </c>
      <c r="E71" s="11">
        <f>'OHCTF (2009)'!E18*'OHCTF (2009)'!E23/100</f>
        <v>0</v>
      </c>
      <c r="F71" s="11">
        <f>'OHCTF (2009)'!F18*'OHCTF (2009)'!F23/100</f>
        <v>0</v>
      </c>
      <c r="G71" s="11">
        <f>'OHCTF (2009)'!G18*'OHCTF (2009)'!G23/100</f>
        <v>0</v>
      </c>
      <c r="H71" s="11">
        <f>'OHCTF (2009)'!H18*'OHCTF (2009)'!H23/100</f>
        <v>0</v>
      </c>
      <c r="I71" s="11">
        <f>'OHCTF (2009)'!I18*'OHCTF (2009)'!I23/100</f>
        <v>0</v>
      </c>
      <c r="J71" s="11">
        <f>'OHCTF (2009)'!J18*'OHCTF (2009)'!J23/100</f>
        <v>0</v>
      </c>
      <c r="K71" s="11">
        <f>'OHCTF (2009)'!K18*'OHCTF (2009)'!K23/100</f>
        <v>0</v>
      </c>
      <c r="L71" s="11">
        <f>'OHCTF (2009)'!L18*'OHCTF (2009)'!L23/100</f>
        <v>0</v>
      </c>
      <c r="M71" s="11">
        <f>'OHCTF (2009)'!M18*'OHCTF (2009)'!M23/100</f>
        <v>0</v>
      </c>
      <c r="N71" s="11">
        <f>'OHCTF (2009)'!N18*'OHCTF (2009)'!N23/100</f>
        <v>0</v>
      </c>
      <c r="O71" s="11">
        <f>'OHCTF (2009)'!O18*'OHCTF (2009)'!O23/100</f>
        <v>0</v>
      </c>
      <c r="P71" s="11">
        <f>'OHCTF (2009)'!P18*'OHCTF (2009)'!P23/100</f>
        <v>0</v>
      </c>
      <c r="Q71" s="11">
        <f>'OHCTF (2009)'!Q18*'OHCTF (2009)'!Q23/100</f>
        <v>0</v>
      </c>
      <c r="R71" s="11">
        <f>'OHCTF (2009)'!R18*'OHCTF (2009)'!R23/100</f>
        <v>0</v>
      </c>
      <c r="S71" s="11">
        <f>'OHCTF (2009)'!S18*'OHCTF (2009)'!S23/100</f>
        <v>0</v>
      </c>
      <c r="T71" s="11">
        <f>'OHCTF (2009)'!T18*'OHCTF (2009)'!T23/100</f>
        <v>0</v>
      </c>
      <c r="U71" s="11">
        <f>'OHCTF (2009)'!U18*'OHCTF (2009)'!U23/100</f>
        <v>0</v>
      </c>
    </row>
    <row r="72" spans="1:23" x14ac:dyDescent="0.25">
      <c r="A72" t="s">
        <v>35</v>
      </c>
      <c r="B72" s="11">
        <f>'OHCTF (2009)'!B20*'OHCTF (2009)'!B23/100</f>
        <v>0</v>
      </c>
      <c r="C72" s="11">
        <f>'OHCTF (2009)'!C20*'OHCTF (2009)'!C23/100</f>
        <v>0</v>
      </c>
      <c r="D72" s="11">
        <f>'OHCTF (2009)'!D20*'OHCTF (2009)'!D23/100</f>
        <v>0</v>
      </c>
      <c r="E72" s="11">
        <f>'OHCTF (2009)'!E20*'OHCTF (2009)'!E23/100</f>
        <v>0</v>
      </c>
      <c r="F72" s="11">
        <f>'OHCTF (2009)'!F20*'OHCTF (2009)'!F23/100</f>
        <v>0</v>
      </c>
      <c r="G72" s="11">
        <f>'OHCTF (2009)'!G20*'OHCTF (2009)'!G23/100</f>
        <v>0</v>
      </c>
      <c r="H72" s="11">
        <f>'OHCTF (2009)'!H20*'OHCTF (2009)'!H23/100</f>
        <v>0</v>
      </c>
      <c r="I72" s="11">
        <f>'OHCTF (2009)'!I20*'OHCTF (2009)'!I23/100</f>
        <v>0</v>
      </c>
      <c r="J72" s="11">
        <f>'OHCTF (2009)'!J20*'OHCTF (2009)'!J23/100</f>
        <v>0</v>
      </c>
      <c r="K72" s="11">
        <f>'OHCTF (2009)'!K20*'OHCTF (2009)'!K23/100</f>
        <v>0</v>
      </c>
      <c r="L72" s="11">
        <f>'OHCTF (2009)'!L20*'OHCTF (2009)'!L23/100</f>
        <v>0</v>
      </c>
      <c r="M72" s="11">
        <f>'OHCTF (2009)'!M20*'OHCTF (2009)'!M23/100</f>
        <v>0</v>
      </c>
      <c r="N72" s="11">
        <f>'OHCTF (2009)'!N20*'OHCTF (2009)'!N23/100</f>
        <v>0</v>
      </c>
      <c r="O72" s="11">
        <f>'OHCTF (2009)'!O20*'OHCTF (2009)'!O23/100</f>
        <v>0</v>
      </c>
      <c r="P72" s="11">
        <f>'OHCTF (2009)'!P20*'OHCTF (2009)'!P23/100</f>
        <v>0</v>
      </c>
      <c r="Q72" s="11">
        <f>'OHCTF (2009)'!Q20*'OHCTF (2009)'!Q23/100</f>
        <v>0</v>
      </c>
      <c r="R72" s="11">
        <f>'OHCTF (2009)'!R20*'OHCTF (2009)'!R23/100</f>
        <v>0</v>
      </c>
      <c r="S72" s="11">
        <f>'OHCTF (2009)'!S20*'OHCTF (2009)'!S23/100</f>
        <v>0</v>
      </c>
      <c r="T72" s="11">
        <f>'OHCTF (2009)'!T20*'OHCTF (2009)'!T23/100</f>
        <v>0</v>
      </c>
      <c r="U72" s="11">
        <f>'OHCTF (2009)'!U20*'OHCTF (2009)'!U23/100</f>
        <v>0</v>
      </c>
    </row>
    <row r="73" spans="1:23" x14ac:dyDescent="0.25">
      <c r="B73" s="11"/>
      <c r="C73" s="11"/>
      <c r="D73" s="11"/>
      <c r="E73" s="11"/>
      <c r="F73" s="11"/>
      <c r="G73" s="11"/>
      <c r="H73" s="11"/>
      <c r="I73" s="11"/>
      <c r="J73" s="11"/>
      <c r="K73" s="11"/>
      <c r="L73" s="11"/>
      <c r="M73" s="11"/>
      <c r="N73" s="11"/>
      <c r="O73" s="11"/>
      <c r="P73" s="11"/>
      <c r="Q73" s="11"/>
      <c r="R73" s="11"/>
      <c r="S73" s="11"/>
      <c r="T73" s="11"/>
      <c r="U73" s="11"/>
    </row>
    <row r="74" spans="1:23" x14ac:dyDescent="0.25">
      <c r="A74" t="str">
        <f>A16</f>
        <v>Tax = 16.30 Billion</v>
      </c>
      <c r="B74" s="11" t="str">
        <f t="shared" ref="B74:U74" si="7">B16</f>
        <v/>
      </c>
      <c r="C74" s="11">
        <f t="shared" si="7"/>
        <v>16.3</v>
      </c>
      <c r="D74" s="11" t="str">
        <f t="shared" si="7"/>
        <v/>
      </c>
      <c r="E74" s="11" t="str">
        <f t="shared" si="7"/>
        <v/>
      </c>
      <c r="F74" s="11" t="str">
        <f t="shared" si="7"/>
        <v/>
      </c>
      <c r="G74" s="11" t="str">
        <f t="shared" si="7"/>
        <v/>
      </c>
      <c r="H74" s="11" t="str">
        <f t="shared" si="7"/>
        <v/>
      </c>
      <c r="I74" s="11" t="str">
        <f t="shared" si="7"/>
        <v/>
      </c>
      <c r="J74" s="11" t="str">
        <f t="shared" si="7"/>
        <v/>
      </c>
      <c r="K74" s="11" t="str">
        <f t="shared" si="7"/>
        <v/>
      </c>
      <c r="L74" s="11" t="str">
        <f t="shared" si="7"/>
        <v/>
      </c>
      <c r="M74" s="11" t="str">
        <f t="shared" si="7"/>
        <v/>
      </c>
      <c r="N74" s="11" t="str">
        <f t="shared" si="7"/>
        <v/>
      </c>
      <c r="O74" s="11" t="str">
        <f t="shared" si="7"/>
        <v/>
      </c>
      <c r="P74" s="11" t="str">
        <f t="shared" si="7"/>
        <v/>
      </c>
      <c r="Q74" s="11" t="str">
        <f t="shared" si="7"/>
        <v/>
      </c>
      <c r="R74" s="11" t="str">
        <f t="shared" si="7"/>
        <v/>
      </c>
      <c r="S74" s="11" t="str">
        <f t="shared" si="7"/>
        <v/>
      </c>
      <c r="T74" s="11" t="str">
        <f t="shared" si="7"/>
        <v/>
      </c>
      <c r="U74" s="11" t="str">
        <f t="shared" si="7"/>
        <v/>
      </c>
      <c r="V74">
        <v>1</v>
      </c>
      <c r="W74" t="s">
        <v>102</v>
      </c>
    </row>
    <row r="75" spans="1:23" x14ac:dyDescent="0.25">
      <c r="A75" s="43" t="str">
        <f>A23</f>
        <v>Tax Base (Billions)</v>
      </c>
      <c r="B75" s="43">
        <f t="shared" ref="B75:U75" si="8">B23</f>
        <v>0</v>
      </c>
      <c r="C75" s="43">
        <f t="shared" si="8"/>
        <v>76.7</v>
      </c>
      <c r="D75" s="43">
        <f t="shared" si="8"/>
        <v>0</v>
      </c>
      <c r="E75" s="43">
        <f t="shared" si="8"/>
        <v>0</v>
      </c>
      <c r="F75" s="43">
        <f t="shared" si="8"/>
        <v>0</v>
      </c>
      <c r="G75" s="43">
        <f t="shared" si="8"/>
        <v>0</v>
      </c>
      <c r="H75" s="43">
        <f t="shared" si="8"/>
        <v>0</v>
      </c>
      <c r="I75" s="43">
        <f t="shared" si="8"/>
        <v>0</v>
      </c>
      <c r="J75" s="43">
        <f t="shared" si="8"/>
        <v>0</v>
      </c>
      <c r="K75" s="43">
        <f t="shared" si="8"/>
        <v>0</v>
      </c>
      <c r="L75" s="43">
        <f t="shared" si="8"/>
        <v>0</v>
      </c>
      <c r="M75" s="43">
        <f t="shared" si="8"/>
        <v>0</v>
      </c>
      <c r="N75" s="43">
        <f t="shared" si="8"/>
        <v>0</v>
      </c>
      <c r="O75" s="43">
        <f t="shared" si="8"/>
        <v>0</v>
      </c>
      <c r="P75" s="43">
        <f t="shared" si="8"/>
        <v>0</v>
      </c>
      <c r="Q75" s="43">
        <f t="shared" si="8"/>
        <v>0</v>
      </c>
      <c r="R75" s="43">
        <f t="shared" si="8"/>
        <v>0</v>
      </c>
      <c r="S75" s="43">
        <f t="shared" si="8"/>
        <v>0</v>
      </c>
      <c r="T75" s="43">
        <f t="shared" si="8"/>
        <v>0</v>
      </c>
      <c r="U75" s="43">
        <f t="shared" si="8"/>
        <v>0</v>
      </c>
      <c r="V75">
        <v>2</v>
      </c>
      <c r="W75" t="s">
        <v>105</v>
      </c>
    </row>
    <row r="76" spans="1:23" x14ac:dyDescent="0.25">
      <c r="A76" t="str">
        <f>A19</f>
        <v>Tax Rate %</v>
      </c>
      <c r="B76" s="44" t="str">
        <f t="shared" ref="B76:U76" si="9">B19</f>
        <v/>
      </c>
      <c r="C76" s="44">
        <f t="shared" si="9"/>
        <v>0.21251629726205998</v>
      </c>
      <c r="D76" s="44" t="str">
        <f t="shared" si="9"/>
        <v/>
      </c>
      <c r="E76" s="44" t="str">
        <f t="shared" si="9"/>
        <v/>
      </c>
      <c r="F76" s="44" t="str">
        <f t="shared" si="9"/>
        <v/>
      </c>
      <c r="G76" s="44" t="str">
        <f t="shared" si="9"/>
        <v/>
      </c>
      <c r="H76" s="44" t="str">
        <f t="shared" si="9"/>
        <v/>
      </c>
      <c r="I76" s="44" t="str">
        <f t="shared" si="9"/>
        <v/>
      </c>
      <c r="J76" s="44" t="str">
        <f t="shared" si="9"/>
        <v/>
      </c>
      <c r="K76" s="44" t="str">
        <f t="shared" si="9"/>
        <v/>
      </c>
      <c r="L76" s="44" t="str">
        <f t="shared" si="9"/>
        <v/>
      </c>
      <c r="M76" s="44" t="str">
        <f t="shared" si="9"/>
        <v/>
      </c>
      <c r="N76" s="44" t="str">
        <f t="shared" si="9"/>
        <v/>
      </c>
      <c r="O76" s="44" t="str">
        <f t="shared" si="9"/>
        <v/>
      </c>
      <c r="P76" s="44" t="str">
        <f t="shared" si="9"/>
        <v/>
      </c>
      <c r="Q76" s="44" t="str">
        <f t="shared" si="9"/>
        <v/>
      </c>
      <c r="R76" s="44" t="str">
        <f t="shared" si="9"/>
        <v/>
      </c>
      <c r="S76" s="44" t="str">
        <f t="shared" si="9"/>
        <v/>
      </c>
      <c r="T76" s="44" t="str">
        <f t="shared" si="9"/>
        <v/>
      </c>
      <c r="U76" t="str">
        <f t="shared" si="9"/>
        <v/>
      </c>
      <c r="V76">
        <v>3</v>
      </c>
      <c r="W76" t="s">
        <v>106</v>
      </c>
    </row>
  </sheetData>
  <sheetProtection sheet="1" objects="1" scenarios="1"/>
  <hyperlinks>
    <hyperlink ref="A27" location="'Table of Contents'!A1" display="Go to Table of Contents" xr:uid="{876257B2-EAE4-495C-91A6-7473BE1AACDE}"/>
  </hyperlinks>
  <pageMargins left="0.7" right="0.7" top="0.75" bottom="0.75" header="0.3" footer="0.3"/>
  <pageSetup scale="58" orientation="landscape"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Spinner 1">
              <controlPr defaultSize="0" autoPict="0">
                <anchor moveWithCells="1" sizeWithCells="1">
                  <from>
                    <xdr:col>1</xdr:col>
                    <xdr:colOff>180975</xdr:colOff>
                    <xdr:row>20</xdr:row>
                    <xdr:rowOff>38100</xdr:rowOff>
                  </from>
                  <to>
                    <xdr:col>1</xdr:col>
                    <xdr:colOff>495300</xdr:colOff>
                    <xdr:row>20</xdr:row>
                    <xdr:rowOff>314325</xdr:rowOff>
                  </to>
                </anchor>
              </controlPr>
            </control>
          </mc:Choice>
        </mc:AlternateContent>
        <mc:AlternateContent xmlns:mc="http://schemas.openxmlformats.org/markup-compatibility/2006">
          <mc:Choice Requires="x14">
            <control shapeId="30722" r:id="rId5" name="Spinner 2">
              <controlPr defaultSize="0" autoPict="0">
                <anchor moveWithCells="1" sizeWithCells="1">
                  <from>
                    <xdr:col>1</xdr:col>
                    <xdr:colOff>161925</xdr:colOff>
                    <xdr:row>25</xdr:row>
                    <xdr:rowOff>19050</xdr:rowOff>
                  </from>
                  <to>
                    <xdr:col>1</xdr:col>
                    <xdr:colOff>552450</xdr:colOff>
                    <xdr:row>25</xdr:row>
                    <xdr:rowOff>295275</xdr:rowOff>
                  </to>
                </anchor>
              </controlPr>
            </control>
          </mc:Choice>
        </mc:AlternateContent>
        <mc:AlternateContent xmlns:mc="http://schemas.openxmlformats.org/markup-compatibility/2006">
          <mc:Choice Requires="x14">
            <control shapeId="30723" r:id="rId6" name="Spinner 3">
              <controlPr defaultSize="0" autoPict="0">
                <anchor moveWithCells="1" sizeWithCells="1">
                  <from>
                    <xdr:col>2</xdr:col>
                    <xdr:colOff>180975</xdr:colOff>
                    <xdr:row>20</xdr:row>
                    <xdr:rowOff>28575</xdr:rowOff>
                  </from>
                  <to>
                    <xdr:col>2</xdr:col>
                    <xdr:colOff>495300</xdr:colOff>
                    <xdr:row>20</xdr:row>
                    <xdr:rowOff>304800</xdr:rowOff>
                  </to>
                </anchor>
              </controlPr>
            </control>
          </mc:Choice>
        </mc:AlternateContent>
        <mc:AlternateContent xmlns:mc="http://schemas.openxmlformats.org/markup-compatibility/2006">
          <mc:Choice Requires="x14">
            <control shapeId="30724" r:id="rId7" name="Spinner 4">
              <controlPr defaultSize="0" autoPict="0">
                <anchor moveWithCells="1" sizeWithCells="1">
                  <from>
                    <xdr:col>3</xdr:col>
                    <xdr:colOff>180975</xdr:colOff>
                    <xdr:row>20</xdr:row>
                    <xdr:rowOff>28575</xdr:rowOff>
                  </from>
                  <to>
                    <xdr:col>3</xdr:col>
                    <xdr:colOff>495300</xdr:colOff>
                    <xdr:row>20</xdr:row>
                    <xdr:rowOff>304800</xdr:rowOff>
                  </to>
                </anchor>
              </controlPr>
            </control>
          </mc:Choice>
        </mc:AlternateContent>
        <mc:AlternateContent xmlns:mc="http://schemas.openxmlformats.org/markup-compatibility/2006">
          <mc:Choice Requires="x14">
            <control shapeId="30725" r:id="rId8" name="Spinner 5">
              <controlPr defaultSize="0" autoPict="0">
                <anchor moveWithCells="1" sizeWithCells="1">
                  <from>
                    <xdr:col>4</xdr:col>
                    <xdr:colOff>161925</xdr:colOff>
                    <xdr:row>20</xdr:row>
                    <xdr:rowOff>28575</xdr:rowOff>
                  </from>
                  <to>
                    <xdr:col>4</xdr:col>
                    <xdr:colOff>476250</xdr:colOff>
                    <xdr:row>20</xdr:row>
                    <xdr:rowOff>304800</xdr:rowOff>
                  </to>
                </anchor>
              </controlPr>
            </control>
          </mc:Choice>
        </mc:AlternateContent>
        <mc:AlternateContent xmlns:mc="http://schemas.openxmlformats.org/markup-compatibility/2006">
          <mc:Choice Requires="x14">
            <control shapeId="30726" r:id="rId9" name="Spinner 6">
              <controlPr defaultSize="0" autoPict="0">
                <anchor moveWithCells="1" sizeWithCells="1">
                  <from>
                    <xdr:col>5</xdr:col>
                    <xdr:colOff>161925</xdr:colOff>
                    <xdr:row>20</xdr:row>
                    <xdr:rowOff>19050</xdr:rowOff>
                  </from>
                  <to>
                    <xdr:col>5</xdr:col>
                    <xdr:colOff>476250</xdr:colOff>
                    <xdr:row>20</xdr:row>
                    <xdr:rowOff>295275</xdr:rowOff>
                  </to>
                </anchor>
              </controlPr>
            </control>
          </mc:Choice>
        </mc:AlternateContent>
        <mc:AlternateContent xmlns:mc="http://schemas.openxmlformats.org/markup-compatibility/2006">
          <mc:Choice Requires="x14">
            <control shapeId="30727" r:id="rId10" name="Spinner 7">
              <controlPr defaultSize="0" autoPict="0">
                <anchor moveWithCells="1" sizeWithCells="1">
                  <from>
                    <xdr:col>6</xdr:col>
                    <xdr:colOff>171450</xdr:colOff>
                    <xdr:row>20</xdr:row>
                    <xdr:rowOff>19050</xdr:rowOff>
                  </from>
                  <to>
                    <xdr:col>6</xdr:col>
                    <xdr:colOff>485775</xdr:colOff>
                    <xdr:row>20</xdr:row>
                    <xdr:rowOff>295275</xdr:rowOff>
                  </to>
                </anchor>
              </controlPr>
            </control>
          </mc:Choice>
        </mc:AlternateContent>
        <mc:AlternateContent xmlns:mc="http://schemas.openxmlformats.org/markup-compatibility/2006">
          <mc:Choice Requires="x14">
            <control shapeId="30728" r:id="rId11" name="Spinner 8">
              <controlPr defaultSize="0" autoPict="0">
                <anchor moveWithCells="1" sizeWithCells="1">
                  <from>
                    <xdr:col>7</xdr:col>
                    <xdr:colOff>209550</xdr:colOff>
                    <xdr:row>20</xdr:row>
                    <xdr:rowOff>19050</xdr:rowOff>
                  </from>
                  <to>
                    <xdr:col>7</xdr:col>
                    <xdr:colOff>523875</xdr:colOff>
                    <xdr:row>20</xdr:row>
                    <xdr:rowOff>295275</xdr:rowOff>
                  </to>
                </anchor>
              </controlPr>
            </control>
          </mc:Choice>
        </mc:AlternateContent>
        <mc:AlternateContent xmlns:mc="http://schemas.openxmlformats.org/markup-compatibility/2006">
          <mc:Choice Requires="x14">
            <control shapeId="30729" r:id="rId12" name="Spinner 9">
              <controlPr defaultSize="0" autoPict="0">
                <anchor moveWithCells="1" sizeWithCells="1">
                  <from>
                    <xdr:col>8</xdr:col>
                    <xdr:colOff>142875</xdr:colOff>
                    <xdr:row>20</xdr:row>
                    <xdr:rowOff>19050</xdr:rowOff>
                  </from>
                  <to>
                    <xdr:col>8</xdr:col>
                    <xdr:colOff>457200</xdr:colOff>
                    <xdr:row>20</xdr:row>
                    <xdr:rowOff>295275</xdr:rowOff>
                  </to>
                </anchor>
              </controlPr>
            </control>
          </mc:Choice>
        </mc:AlternateContent>
        <mc:AlternateContent xmlns:mc="http://schemas.openxmlformats.org/markup-compatibility/2006">
          <mc:Choice Requires="x14">
            <control shapeId="30730" r:id="rId13" name="Spinner 10">
              <controlPr defaultSize="0" autoPict="0">
                <anchor moveWithCells="1" sizeWithCells="1">
                  <from>
                    <xdr:col>9</xdr:col>
                    <xdr:colOff>142875</xdr:colOff>
                    <xdr:row>20</xdr:row>
                    <xdr:rowOff>19050</xdr:rowOff>
                  </from>
                  <to>
                    <xdr:col>9</xdr:col>
                    <xdr:colOff>457200</xdr:colOff>
                    <xdr:row>20</xdr:row>
                    <xdr:rowOff>295275</xdr:rowOff>
                  </to>
                </anchor>
              </controlPr>
            </control>
          </mc:Choice>
        </mc:AlternateContent>
        <mc:AlternateContent xmlns:mc="http://schemas.openxmlformats.org/markup-compatibility/2006">
          <mc:Choice Requires="x14">
            <control shapeId="30731" r:id="rId14" name="Spinner 11">
              <controlPr defaultSize="0" autoPict="0">
                <anchor moveWithCells="1" sizeWithCells="1">
                  <from>
                    <xdr:col>10</xdr:col>
                    <xdr:colOff>142875</xdr:colOff>
                    <xdr:row>20</xdr:row>
                    <xdr:rowOff>19050</xdr:rowOff>
                  </from>
                  <to>
                    <xdr:col>10</xdr:col>
                    <xdr:colOff>457200</xdr:colOff>
                    <xdr:row>20</xdr:row>
                    <xdr:rowOff>295275</xdr:rowOff>
                  </to>
                </anchor>
              </controlPr>
            </control>
          </mc:Choice>
        </mc:AlternateContent>
        <mc:AlternateContent xmlns:mc="http://schemas.openxmlformats.org/markup-compatibility/2006">
          <mc:Choice Requires="x14">
            <control shapeId="30732" r:id="rId15" name="Spinner 12">
              <controlPr defaultSize="0" autoPict="0">
                <anchor moveWithCells="1" sizeWithCells="1">
                  <from>
                    <xdr:col>11</xdr:col>
                    <xdr:colOff>142875</xdr:colOff>
                    <xdr:row>20</xdr:row>
                    <xdr:rowOff>28575</xdr:rowOff>
                  </from>
                  <to>
                    <xdr:col>11</xdr:col>
                    <xdr:colOff>457200</xdr:colOff>
                    <xdr:row>20</xdr:row>
                    <xdr:rowOff>304800</xdr:rowOff>
                  </to>
                </anchor>
              </controlPr>
            </control>
          </mc:Choice>
        </mc:AlternateContent>
        <mc:AlternateContent xmlns:mc="http://schemas.openxmlformats.org/markup-compatibility/2006">
          <mc:Choice Requires="x14">
            <control shapeId="30733" r:id="rId16" name="Spinner 13">
              <controlPr defaultSize="0" autoPict="0">
                <anchor moveWithCells="1" sizeWithCells="1">
                  <from>
                    <xdr:col>12</xdr:col>
                    <xdr:colOff>152400</xdr:colOff>
                    <xdr:row>20</xdr:row>
                    <xdr:rowOff>19050</xdr:rowOff>
                  </from>
                  <to>
                    <xdr:col>12</xdr:col>
                    <xdr:colOff>466725</xdr:colOff>
                    <xdr:row>20</xdr:row>
                    <xdr:rowOff>295275</xdr:rowOff>
                  </to>
                </anchor>
              </controlPr>
            </control>
          </mc:Choice>
        </mc:AlternateContent>
        <mc:AlternateContent xmlns:mc="http://schemas.openxmlformats.org/markup-compatibility/2006">
          <mc:Choice Requires="x14">
            <control shapeId="30734" r:id="rId17" name="Spinner 14">
              <controlPr defaultSize="0" autoPict="0">
                <anchor moveWithCells="1" sizeWithCells="1">
                  <from>
                    <xdr:col>13</xdr:col>
                    <xdr:colOff>133350</xdr:colOff>
                    <xdr:row>20</xdr:row>
                    <xdr:rowOff>19050</xdr:rowOff>
                  </from>
                  <to>
                    <xdr:col>13</xdr:col>
                    <xdr:colOff>447675</xdr:colOff>
                    <xdr:row>20</xdr:row>
                    <xdr:rowOff>295275</xdr:rowOff>
                  </to>
                </anchor>
              </controlPr>
            </control>
          </mc:Choice>
        </mc:AlternateContent>
        <mc:AlternateContent xmlns:mc="http://schemas.openxmlformats.org/markup-compatibility/2006">
          <mc:Choice Requires="x14">
            <control shapeId="30735" r:id="rId18" name="Spinner 15">
              <controlPr defaultSize="0" autoPict="0">
                <anchor moveWithCells="1" sizeWithCells="1">
                  <from>
                    <xdr:col>14</xdr:col>
                    <xdr:colOff>152400</xdr:colOff>
                    <xdr:row>20</xdr:row>
                    <xdr:rowOff>19050</xdr:rowOff>
                  </from>
                  <to>
                    <xdr:col>14</xdr:col>
                    <xdr:colOff>466725</xdr:colOff>
                    <xdr:row>20</xdr:row>
                    <xdr:rowOff>295275</xdr:rowOff>
                  </to>
                </anchor>
              </controlPr>
            </control>
          </mc:Choice>
        </mc:AlternateContent>
        <mc:AlternateContent xmlns:mc="http://schemas.openxmlformats.org/markup-compatibility/2006">
          <mc:Choice Requires="x14">
            <control shapeId="30736" r:id="rId19" name="Spinner 16">
              <controlPr defaultSize="0" autoPict="0">
                <anchor moveWithCells="1" sizeWithCells="1">
                  <from>
                    <xdr:col>15</xdr:col>
                    <xdr:colOff>161925</xdr:colOff>
                    <xdr:row>20</xdr:row>
                    <xdr:rowOff>19050</xdr:rowOff>
                  </from>
                  <to>
                    <xdr:col>15</xdr:col>
                    <xdr:colOff>476250</xdr:colOff>
                    <xdr:row>20</xdr:row>
                    <xdr:rowOff>295275</xdr:rowOff>
                  </to>
                </anchor>
              </controlPr>
            </control>
          </mc:Choice>
        </mc:AlternateContent>
        <mc:AlternateContent xmlns:mc="http://schemas.openxmlformats.org/markup-compatibility/2006">
          <mc:Choice Requires="x14">
            <control shapeId="30737" r:id="rId20" name="Spinner 17">
              <controlPr defaultSize="0" autoPict="0">
                <anchor moveWithCells="1" sizeWithCells="1">
                  <from>
                    <xdr:col>16</xdr:col>
                    <xdr:colOff>161925</xdr:colOff>
                    <xdr:row>20</xdr:row>
                    <xdr:rowOff>19050</xdr:rowOff>
                  </from>
                  <to>
                    <xdr:col>16</xdr:col>
                    <xdr:colOff>476250</xdr:colOff>
                    <xdr:row>20</xdr:row>
                    <xdr:rowOff>295275</xdr:rowOff>
                  </to>
                </anchor>
              </controlPr>
            </control>
          </mc:Choice>
        </mc:AlternateContent>
        <mc:AlternateContent xmlns:mc="http://schemas.openxmlformats.org/markup-compatibility/2006">
          <mc:Choice Requires="x14">
            <control shapeId="30738" r:id="rId21" name="Spinner 18">
              <controlPr defaultSize="0" autoPict="0">
                <anchor moveWithCells="1" sizeWithCells="1">
                  <from>
                    <xdr:col>17</xdr:col>
                    <xdr:colOff>142875</xdr:colOff>
                    <xdr:row>20</xdr:row>
                    <xdr:rowOff>19050</xdr:rowOff>
                  </from>
                  <to>
                    <xdr:col>17</xdr:col>
                    <xdr:colOff>457200</xdr:colOff>
                    <xdr:row>20</xdr:row>
                    <xdr:rowOff>295275</xdr:rowOff>
                  </to>
                </anchor>
              </controlPr>
            </control>
          </mc:Choice>
        </mc:AlternateContent>
        <mc:AlternateContent xmlns:mc="http://schemas.openxmlformats.org/markup-compatibility/2006">
          <mc:Choice Requires="x14">
            <control shapeId="30739" r:id="rId22" name="Spinner 19">
              <controlPr defaultSize="0" autoPict="0">
                <anchor moveWithCells="1" sizeWithCells="1">
                  <from>
                    <xdr:col>18</xdr:col>
                    <xdr:colOff>161925</xdr:colOff>
                    <xdr:row>20</xdr:row>
                    <xdr:rowOff>19050</xdr:rowOff>
                  </from>
                  <to>
                    <xdr:col>18</xdr:col>
                    <xdr:colOff>476250</xdr:colOff>
                    <xdr:row>20</xdr:row>
                    <xdr:rowOff>295275</xdr:rowOff>
                  </to>
                </anchor>
              </controlPr>
            </control>
          </mc:Choice>
        </mc:AlternateContent>
        <mc:AlternateContent xmlns:mc="http://schemas.openxmlformats.org/markup-compatibility/2006">
          <mc:Choice Requires="x14">
            <control shapeId="30740" r:id="rId23" name="Spinner 20">
              <controlPr defaultSize="0" autoPict="0">
                <anchor moveWithCells="1" sizeWithCells="1">
                  <from>
                    <xdr:col>19</xdr:col>
                    <xdr:colOff>152400</xdr:colOff>
                    <xdr:row>20</xdr:row>
                    <xdr:rowOff>19050</xdr:rowOff>
                  </from>
                  <to>
                    <xdr:col>19</xdr:col>
                    <xdr:colOff>466725</xdr:colOff>
                    <xdr:row>20</xdr:row>
                    <xdr:rowOff>295275</xdr:rowOff>
                  </to>
                </anchor>
              </controlPr>
            </control>
          </mc:Choice>
        </mc:AlternateContent>
        <mc:AlternateContent xmlns:mc="http://schemas.openxmlformats.org/markup-compatibility/2006">
          <mc:Choice Requires="x14">
            <control shapeId="30741" r:id="rId24" name="Spinner 21">
              <controlPr defaultSize="0" autoPict="0">
                <anchor moveWithCells="1" sizeWithCells="1">
                  <from>
                    <xdr:col>20</xdr:col>
                    <xdr:colOff>123825</xdr:colOff>
                    <xdr:row>20</xdr:row>
                    <xdr:rowOff>19050</xdr:rowOff>
                  </from>
                  <to>
                    <xdr:col>20</xdr:col>
                    <xdr:colOff>438150</xdr:colOff>
                    <xdr:row>20</xdr:row>
                    <xdr:rowOff>295275</xdr:rowOff>
                  </to>
                </anchor>
              </controlPr>
            </control>
          </mc:Choice>
        </mc:AlternateContent>
        <mc:AlternateContent xmlns:mc="http://schemas.openxmlformats.org/markup-compatibility/2006">
          <mc:Choice Requires="x14">
            <control shapeId="30742" r:id="rId25" name="Spinner 22">
              <controlPr defaultSize="0" autoPict="0">
                <anchor moveWithCells="1" sizeWithCells="1">
                  <from>
                    <xdr:col>1</xdr:col>
                    <xdr:colOff>142875</xdr:colOff>
                    <xdr:row>16</xdr:row>
                    <xdr:rowOff>28575</xdr:rowOff>
                  </from>
                  <to>
                    <xdr:col>1</xdr:col>
                    <xdr:colOff>466725</xdr:colOff>
                    <xdr:row>16</xdr:row>
                    <xdr:rowOff>304800</xdr:rowOff>
                  </to>
                </anchor>
              </controlPr>
            </control>
          </mc:Choice>
        </mc:AlternateContent>
        <mc:AlternateContent xmlns:mc="http://schemas.openxmlformats.org/markup-compatibility/2006">
          <mc:Choice Requires="x14">
            <control shapeId="30743" r:id="rId26" name="Spinner 23">
              <controlPr defaultSize="0" autoPict="0">
                <anchor moveWithCells="1" sizeWithCells="1">
                  <from>
                    <xdr:col>2</xdr:col>
                    <xdr:colOff>133350</xdr:colOff>
                    <xdr:row>16</xdr:row>
                    <xdr:rowOff>28575</xdr:rowOff>
                  </from>
                  <to>
                    <xdr:col>2</xdr:col>
                    <xdr:colOff>457200</xdr:colOff>
                    <xdr:row>16</xdr:row>
                    <xdr:rowOff>304800</xdr:rowOff>
                  </to>
                </anchor>
              </controlPr>
            </control>
          </mc:Choice>
        </mc:AlternateContent>
        <mc:AlternateContent xmlns:mc="http://schemas.openxmlformats.org/markup-compatibility/2006">
          <mc:Choice Requires="x14">
            <control shapeId="30744" r:id="rId27" name="Spinner 24">
              <controlPr defaultSize="0" autoPict="0">
                <anchor moveWithCells="1" sizeWithCells="1">
                  <from>
                    <xdr:col>3</xdr:col>
                    <xdr:colOff>142875</xdr:colOff>
                    <xdr:row>16</xdr:row>
                    <xdr:rowOff>28575</xdr:rowOff>
                  </from>
                  <to>
                    <xdr:col>3</xdr:col>
                    <xdr:colOff>466725</xdr:colOff>
                    <xdr:row>16</xdr:row>
                    <xdr:rowOff>304800</xdr:rowOff>
                  </to>
                </anchor>
              </controlPr>
            </control>
          </mc:Choice>
        </mc:AlternateContent>
        <mc:AlternateContent xmlns:mc="http://schemas.openxmlformats.org/markup-compatibility/2006">
          <mc:Choice Requires="x14">
            <control shapeId="30745" r:id="rId28" name="Spinner 25">
              <controlPr defaultSize="0" autoPict="0">
                <anchor moveWithCells="1" sizeWithCells="1">
                  <from>
                    <xdr:col>4</xdr:col>
                    <xdr:colOff>114300</xdr:colOff>
                    <xdr:row>16</xdr:row>
                    <xdr:rowOff>28575</xdr:rowOff>
                  </from>
                  <to>
                    <xdr:col>4</xdr:col>
                    <xdr:colOff>438150</xdr:colOff>
                    <xdr:row>16</xdr:row>
                    <xdr:rowOff>304800</xdr:rowOff>
                  </to>
                </anchor>
              </controlPr>
            </control>
          </mc:Choice>
        </mc:AlternateContent>
        <mc:AlternateContent xmlns:mc="http://schemas.openxmlformats.org/markup-compatibility/2006">
          <mc:Choice Requires="x14">
            <control shapeId="30746" r:id="rId29" name="Spinner 26">
              <controlPr defaultSize="0" autoPict="0">
                <anchor moveWithCells="1" sizeWithCells="1">
                  <from>
                    <xdr:col>5</xdr:col>
                    <xdr:colOff>123825</xdr:colOff>
                    <xdr:row>16</xdr:row>
                    <xdr:rowOff>28575</xdr:rowOff>
                  </from>
                  <to>
                    <xdr:col>5</xdr:col>
                    <xdr:colOff>447675</xdr:colOff>
                    <xdr:row>16</xdr:row>
                    <xdr:rowOff>304800</xdr:rowOff>
                  </to>
                </anchor>
              </controlPr>
            </control>
          </mc:Choice>
        </mc:AlternateContent>
        <mc:AlternateContent xmlns:mc="http://schemas.openxmlformats.org/markup-compatibility/2006">
          <mc:Choice Requires="x14">
            <control shapeId="30747" r:id="rId30" name="Spinner 27">
              <controlPr defaultSize="0" autoPict="0">
                <anchor moveWithCells="1" sizeWithCells="1">
                  <from>
                    <xdr:col>6</xdr:col>
                    <xdr:colOff>142875</xdr:colOff>
                    <xdr:row>16</xdr:row>
                    <xdr:rowOff>28575</xdr:rowOff>
                  </from>
                  <to>
                    <xdr:col>6</xdr:col>
                    <xdr:colOff>466725</xdr:colOff>
                    <xdr:row>16</xdr:row>
                    <xdr:rowOff>304800</xdr:rowOff>
                  </to>
                </anchor>
              </controlPr>
            </control>
          </mc:Choice>
        </mc:AlternateContent>
        <mc:AlternateContent xmlns:mc="http://schemas.openxmlformats.org/markup-compatibility/2006">
          <mc:Choice Requires="x14">
            <control shapeId="30748" r:id="rId31" name="Spinner 28">
              <controlPr defaultSize="0" autoPict="0">
                <anchor moveWithCells="1" sizeWithCells="1">
                  <from>
                    <xdr:col>7</xdr:col>
                    <xdr:colOff>133350</xdr:colOff>
                    <xdr:row>16</xdr:row>
                    <xdr:rowOff>28575</xdr:rowOff>
                  </from>
                  <to>
                    <xdr:col>7</xdr:col>
                    <xdr:colOff>457200</xdr:colOff>
                    <xdr:row>16</xdr:row>
                    <xdr:rowOff>304800</xdr:rowOff>
                  </to>
                </anchor>
              </controlPr>
            </control>
          </mc:Choice>
        </mc:AlternateContent>
        <mc:AlternateContent xmlns:mc="http://schemas.openxmlformats.org/markup-compatibility/2006">
          <mc:Choice Requires="x14">
            <control shapeId="30749" r:id="rId32" name="Spinner 29">
              <controlPr defaultSize="0" autoPict="0">
                <anchor moveWithCells="1" sizeWithCells="1">
                  <from>
                    <xdr:col>8</xdr:col>
                    <xdr:colOff>133350</xdr:colOff>
                    <xdr:row>16</xdr:row>
                    <xdr:rowOff>28575</xdr:rowOff>
                  </from>
                  <to>
                    <xdr:col>8</xdr:col>
                    <xdr:colOff>457200</xdr:colOff>
                    <xdr:row>16</xdr:row>
                    <xdr:rowOff>304800</xdr:rowOff>
                  </to>
                </anchor>
              </controlPr>
            </control>
          </mc:Choice>
        </mc:AlternateContent>
        <mc:AlternateContent xmlns:mc="http://schemas.openxmlformats.org/markup-compatibility/2006">
          <mc:Choice Requires="x14">
            <control shapeId="30750" r:id="rId33" name="Spinner 30">
              <controlPr defaultSize="0" autoPict="0">
                <anchor moveWithCells="1" sizeWithCells="1">
                  <from>
                    <xdr:col>9</xdr:col>
                    <xdr:colOff>133350</xdr:colOff>
                    <xdr:row>16</xdr:row>
                    <xdr:rowOff>28575</xdr:rowOff>
                  </from>
                  <to>
                    <xdr:col>9</xdr:col>
                    <xdr:colOff>457200</xdr:colOff>
                    <xdr:row>16</xdr:row>
                    <xdr:rowOff>304800</xdr:rowOff>
                  </to>
                </anchor>
              </controlPr>
            </control>
          </mc:Choice>
        </mc:AlternateContent>
        <mc:AlternateContent xmlns:mc="http://schemas.openxmlformats.org/markup-compatibility/2006">
          <mc:Choice Requires="x14">
            <control shapeId="30751" r:id="rId34" name="Spinner 31">
              <controlPr defaultSize="0" autoPict="0">
                <anchor moveWithCells="1" sizeWithCells="1">
                  <from>
                    <xdr:col>10</xdr:col>
                    <xdr:colOff>123825</xdr:colOff>
                    <xdr:row>16</xdr:row>
                    <xdr:rowOff>28575</xdr:rowOff>
                  </from>
                  <to>
                    <xdr:col>10</xdr:col>
                    <xdr:colOff>447675</xdr:colOff>
                    <xdr:row>16</xdr:row>
                    <xdr:rowOff>304800</xdr:rowOff>
                  </to>
                </anchor>
              </controlPr>
            </control>
          </mc:Choice>
        </mc:AlternateContent>
        <mc:AlternateContent xmlns:mc="http://schemas.openxmlformats.org/markup-compatibility/2006">
          <mc:Choice Requires="x14">
            <control shapeId="30752" r:id="rId35" name="Spinner 32">
              <controlPr defaultSize="0" autoPict="0">
                <anchor moveWithCells="1" sizeWithCells="1">
                  <from>
                    <xdr:col>11</xdr:col>
                    <xdr:colOff>133350</xdr:colOff>
                    <xdr:row>16</xdr:row>
                    <xdr:rowOff>28575</xdr:rowOff>
                  </from>
                  <to>
                    <xdr:col>11</xdr:col>
                    <xdr:colOff>457200</xdr:colOff>
                    <xdr:row>16</xdr:row>
                    <xdr:rowOff>304800</xdr:rowOff>
                  </to>
                </anchor>
              </controlPr>
            </control>
          </mc:Choice>
        </mc:AlternateContent>
        <mc:AlternateContent xmlns:mc="http://schemas.openxmlformats.org/markup-compatibility/2006">
          <mc:Choice Requires="x14">
            <control shapeId="30753" r:id="rId36" name="Spinner 33">
              <controlPr defaultSize="0" autoPict="0">
                <anchor moveWithCells="1" sizeWithCells="1">
                  <from>
                    <xdr:col>12</xdr:col>
                    <xdr:colOff>152400</xdr:colOff>
                    <xdr:row>16</xdr:row>
                    <xdr:rowOff>28575</xdr:rowOff>
                  </from>
                  <to>
                    <xdr:col>12</xdr:col>
                    <xdr:colOff>476250</xdr:colOff>
                    <xdr:row>16</xdr:row>
                    <xdr:rowOff>304800</xdr:rowOff>
                  </to>
                </anchor>
              </controlPr>
            </control>
          </mc:Choice>
        </mc:AlternateContent>
        <mc:AlternateContent xmlns:mc="http://schemas.openxmlformats.org/markup-compatibility/2006">
          <mc:Choice Requires="x14">
            <control shapeId="30754" r:id="rId37" name="Spinner 34">
              <controlPr defaultSize="0" autoPict="0">
                <anchor moveWithCells="1" sizeWithCells="1">
                  <from>
                    <xdr:col>13</xdr:col>
                    <xdr:colOff>133350</xdr:colOff>
                    <xdr:row>16</xdr:row>
                    <xdr:rowOff>28575</xdr:rowOff>
                  </from>
                  <to>
                    <xdr:col>13</xdr:col>
                    <xdr:colOff>457200</xdr:colOff>
                    <xdr:row>16</xdr:row>
                    <xdr:rowOff>304800</xdr:rowOff>
                  </to>
                </anchor>
              </controlPr>
            </control>
          </mc:Choice>
        </mc:AlternateContent>
        <mc:AlternateContent xmlns:mc="http://schemas.openxmlformats.org/markup-compatibility/2006">
          <mc:Choice Requires="x14">
            <control shapeId="30755" r:id="rId38" name="Spinner 35">
              <controlPr defaultSize="0" autoPict="0">
                <anchor moveWithCells="1" sizeWithCells="1">
                  <from>
                    <xdr:col>14</xdr:col>
                    <xdr:colOff>133350</xdr:colOff>
                    <xdr:row>16</xdr:row>
                    <xdr:rowOff>28575</xdr:rowOff>
                  </from>
                  <to>
                    <xdr:col>14</xdr:col>
                    <xdr:colOff>457200</xdr:colOff>
                    <xdr:row>16</xdr:row>
                    <xdr:rowOff>304800</xdr:rowOff>
                  </to>
                </anchor>
              </controlPr>
            </control>
          </mc:Choice>
        </mc:AlternateContent>
        <mc:AlternateContent xmlns:mc="http://schemas.openxmlformats.org/markup-compatibility/2006">
          <mc:Choice Requires="x14">
            <control shapeId="30756" r:id="rId39" name="Spinner 36">
              <controlPr defaultSize="0" autoPict="0">
                <anchor moveWithCells="1" sizeWithCells="1">
                  <from>
                    <xdr:col>15</xdr:col>
                    <xdr:colOff>142875</xdr:colOff>
                    <xdr:row>16</xdr:row>
                    <xdr:rowOff>28575</xdr:rowOff>
                  </from>
                  <to>
                    <xdr:col>15</xdr:col>
                    <xdr:colOff>466725</xdr:colOff>
                    <xdr:row>16</xdr:row>
                    <xdr:rowOff>304800</xdr:rowOff>
                  </to>
                </anchor>
              </controlPr>
            </control>
          </mc:Choice>
        </mc:AlternateContent>
        <mc:AlternateContent xmlns:mc="http://schemas.openxmlformats.org/markup-compatibility/2006">
          <mc:Choice Requires="x14">
            <control shapeId="30757" r:id="rId40" name="Spinner 37">
              <controlPr defaultSize="0" autoPict="0">
                <anchor moveWithCells="1" sizeWithCells="1">
                  <from>
                    <xdr:col>16</xdr:col>
                    <xdr:colOff>133350</xdr:colOff>
                    <xdr:row>16</xdr:row>
                    <xdr:rowOff>28575</xdr:rowOff>
                  </from>
                  <to>
                    <xdr:col>16</xdr:col>
                    <xdr:colOff>457200</xdr:colOff>
                    <xdr:row>16</xdr:row>
                    <xdr:rowOff>304800</xdr:rowOff>
                  </to>
                </anchor>
              </controlPr>
            </control>
          </mc:Choice>
        </mc:AlternateContent>
        <mc:AlternateContent xmlns:mc="http://schemas.openxmlformats.org/markup-compatibility/2006">
          <mc:Choice Requires="x14">
            <control shapeId="30758" r:id="rId41" name="Spinner 38">
              <controlPr defaultSize="0" autoPict="0">
                <anchor moveWithCells="1" sizeWithCells="1">
                  <from>
                    <xdr:col>17</xdr:col>
                    <xdr:colOff>114300</xdr:colOff>
                    <xdr:row>16</xdr:row>
                    <xdr:rowOff>28575</xdr:rowOff>
                  </from>
                  <to>
                    <xdr:col>17</xdr:col>
                    <xdr:colOff>438150</xdr:colOff>
                    <xdr:row>16</xdr:row>
                    <xdr:rowOff>304800</xdr:rowOff>
                  </to>
                </anchor>
              </controlPr>
            </control>
          </mc:Choice>
        </mc:AlternateContent>
        <mc:AlternateContent xmlns:mc="http://schemas.openxmlformats.org/markup-compatibility/2006">
          <mc:Choice Requires="x14">
            <control shapeId="30759" r:id="rId42" name="Spinner 39">
              <controlPr defaultSize="0" autoPict="0">
                <anchor moveWithCells="1" sizeWithCells="1">
                  <from>
                    <xdr:col>18</xdr:col>
                    <xdr:colOff>152400</xdr:colOff>
                    <xdr:row>16</xdr:row>
                    <xdr:rowOff>28575</xdr:rowOff>
                  </from>
                  <to>
                    <xdr:col>18</xdr:col>
                    <xdr:colOff>476250</xdr:colOff>
                    <xdr:row>16</xdr:row>
                    <xdr:rowOff>304800</xdr:rowOff>
                  </to>
                </anchor>
              </controlPr>
            </control>
          </mc:Choice>
        </mc:AlternateContent>
        <mc:AlternateContent xmlns:mc="http://schemas.openxmlformats.org/markup-compatibility/2006">
          <mc:Choice Requires="x14">
            <control shapeId="30760" r:id="rId43" name="Spinner 40">
              <controlPr defaultSize="0" autoPict="0">
                <anchor moveWithCells="1" sizeWithCells="1">
                  <from>
                    <xdr:col>19</xdr:col>
                    <xdr:colOff>123825</xdr:colOff>
                    <xdr:row>16</xdr:row>
                    <xdr:rowOff>28575</xdr:rowOff>
                  </from>
                  <to>
                    <xdr:col>19</xdr:col>
                    <xdr:colOff>447675</xdr:colOff>
                    <xdr:row>16</xdr:row>
                    <xdr:rowOff>304800</xdr:rowOff>
                  </to>
                </anchor>
              </controlPr>
            </control>
          </mc:Choice>
        </mc:AlternateContent>
        <mc:AlternateContent xmlns:mc="http://schemas.openxmlformats.org/markup-compatibility/2006">
          <mc:Choice Requires="x14">
            <control shapeId="30761" r:id="rId44" name="Spinner 41">
              <controlPr defaultSize="0" autoPict="0">
                <anchor moveWithCells="1" sizeWithCells="1">
                  <from>
                    <xdr:col>20</xdr:col>
                    <xdr:colOff>133350</xdr:colOff>
                    <xdr:row>16</xdr:row>
                    <xdr:rowOff>28575</xdr:rowOff>
                  </from>
                  <to>
                    <xdr:col>20</xdr:col>
                    <xdr:colOff>457200</xdr:colOff>
                    <xdr:row>16</xdr:row>
                    <xdr:rowOff>304800</xdr:rowOff>
                  </to>
                </anchor>
              </controlPr>
            </control>
          </mc:Choice>
        </mc:AlternateContent>
        <mc:AlternateContent xmlns:mc="http://schemas.openxmlformats.org/markup-compatibility/2006">
          <mc:Choice Requires="x14">
            <control shapeId="30762" r:id="rId45" name="Spinner 42">
              <controlPr defaultSize="0" autoPict="0">
                <anchor moveWithCells="1" sizeWithCells="1">
                  <from>
                    <xdr:col>9</xdr:col>
                    <xdr:colOff>161925</xdr:colOff>
                    <xdr:row>25</xdr:row>
                    <xdr:rowOff>19050</xdr:rowOff>
                  </from>
                  <to>
                    <xdr:col>9</xdr:col>
                    <xdr:colOff>552450</xdr:colOff>
                    <xdr:row>25</xdr:row>
                    <xdr:rowOff>295275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84CAA-6EE2-4141-82B8-A8ACAE8951DF}">
  <sheetPr>
    <pageSetUpPr fitToPage="1"/>
  </sheetPr>
  <dimension ref="A8:W76"/>
  <sheetViews>
    <sheetView workbookViewId="0">
      <selection activeCell="A27" sqref="A27"/>
    </sheetView>
  </sheetViews>
  <sheetFormatPr defaultRowHeight="15" x14ac:dyDescent="0.25"/>
  <cols>
    <col min="1" max="1" width="24.42578125" customWidth="1"/>
    <col min="2" max="21" width="11.5703125" customWidth="1"/>
    <col min="22" max="22" width="1.85546875" customWidth="1"/>
  </cols>
  <sheetData>
    <row r="8" spans="1:21" s="1" customFormat="1" ht="25.5" customHeight="1" x14ac:dyDescent="0.25">
      <c r="A8" s="12"/>
    </row>
    <row r="9" spans="1:21" s="1" customFormat="1" ht="25.5" customHeight="1" x14ac:dyDescent="0.25">
      <c r="A9" s="12"/>
    </row>
    <row r="10" spans="1:21" s="1" customFormat="1" ht="25.5" customHeight="1" x14ac:dyDescent="0.25">
      <c r="A10" s="12"/>
    </row>
    <row r="11" spans="1:21" s="1" customFormat="1" ht="25.5" customHeight="1" x14ac:dyDescent="0.25">
      <c r="A11" s="12"/>
    </row>
    <row r="12" spans="1:21" s="1" customFormat="1" ht="25.5" customHeight="1" x14ac:dyDescent="0.25">
      <c r="A12" s="12"/>
    </row>
    <row r="13" spans="1:21" s="1" customFormat="1" ht="25.5" customHeight="1" x14ac:dyDescent="0.25">
      <c r="A13" s="12"/>
    </row>
    <row r="14" spans="1:21" s="1" customFormat="1" ht="25.5" customHeight="1" x14ac:dyDescent="0.25">
      <c r="A14" s="12"/>
    </row>
    <row r="15" spans="1:21" s="1" customFormat="1" ht="25.5" customHeight="1" x14ac:dyDescent="0.25">
      <c r="A15" s="12"/>
    </row>
    <row r="16" spans="1:21" s="28" customFormat="1" ht="25.5" customHeight="1" x14ac:dyDescent="0.25">
      <c r="A16" s="26" t="str">
        <f>CONCATENATE("Tax = ", O26," Billion")</f>
        <v>Tax = 14.86 Billion</v>
      </c>
      <c r="B16" s="29" t="str">
        <f>'Friedman(2019)'!H43</f>
        <v/>
      </c>
      <c r="C16" s="29">
        <f>'Friedman(2019)'!H44</f>
        <v>1.2949999999999999</v>
      </c>
      <c r="D16" s="29">
        <f>'Friedman(2019)'!H45</f>
        <v>7.13</v>
      </c>
      <c r="E16" s="29">
        <f>'Friedman(2019)'!H46</f>
        <v>2.58</v>
      </c>
      <c r="F16" s="29">
        <f>'Friedman(2019)'!H47</f>
        <v>3.8549999999999986</v>
      </c>
      <c r="G16" s="29" t="str">
        <f>'Friedman(2019)'!H48</f>
        <v/>
      </c>
      <c r="H16" s="29" t="str">
        <f>'Friedman(2019)'!H49</f>
        <v/>
      </c>
      <c r="I16" s="29" t="str">
        <f>'Friedman(2019)'!H50</f>
        <v/>
      </c>
      <c r="J16" s="29" t="str">
        <f>'Friedman(2019)'!H51</f>
        <v/>
      </c>
      <c r="K16" s="29" t="str">
        <f>'Friedman(2019)'!H52</f>
        <v/>
      </c>
      <c r="L16" s="29" t="str">
        <f>'Friedman(2019)'!H53</f>
        <v/>
      </c>
      <c r="M16" s="29" t="str">
        <f>'Friedman(2019)'!H54</f>
        <v/>
      </c>
      <c r="N16" s="29" t="str">
        <f>'Friedman(2019)'!H55</f>
        <v/>
      </c>
      <c r="O16" s="29" t="str">
        <f>'Friedman(2019)'!H56</f>
        <v/>
      </c>
      <c r="P16" s="29" t="str">
        <f>'Friedman(2019)'!H57</f>
        <v/>
      </c>
      <c r="Q16" s="29" t="str">
        <f>'Friedman(2019)'!H58</f>
        <v/>
      </c>
      <c r="R16" s="29" t="str">
        <f>'Friedman(2019)'!H59</f>
        <v/>
      </c>
      <c r="S16" s="29" t="str">
        <f>'Friedman(2019)'!H60</f>
        <v/>
      </c>
      <c r="T16" s="29" t="str">
        <f>'Friedman(2019)'!H61</f>
        <v/>
      </c>
      <c r="U16" s="29" t="str">
        <f>'Friedman(2019)'!H62</f>
        <v/>
      </c>
    </row>
    <row r="17" spans="1:22" s="1" customFormat="1" ht="25.5" customHeight="1" x14ac:dyDescent="0.25">
      <c r="A17" s="12"/>
    </row>
    <row r="18" spans="1:22" s="1" customFormat="1" ht="25.5" customHeight="1" x14ac:dyDescent="0.25">
      <c r="A18" s="4" t="s">
        <v>10</v>
      </c>
      <c r="B18" s="9">
        <v>0</v>
      </c>
      <c r="C18" s="9">
        <v>7</v>
      </c>
      <c r="D18" s="9">
        <v>10</v>
      </c>
      <c r="E18" s="9">
        <v>15</v>
      </c>
      <c r="F18" s="9">
        <v>10</v>
      </c>
      <c r="G18" s="9">
        <v>0</v>
      </c>
      <c r="H18" s="9">
        <v>10</v>
      </c>
      <c r="I18" s="9">
        <v>0</v>
      </c>
      <c r="J18" s="9">
        <v>2</v>
      </c>
      <c r="K18" s="9">
        <v>0</v>
      </c>
      <c r="L18" s="9">
        <v>0</v>
      </c>
      <c r="M18" s="9">
        <v>0</v>
      </c>
      <c r="N18" s="9">
        <v>0</v>
      </c>
      <c r="O18" s="9">
        <v>0</v>
      </c>
      <c r="P18" s="9">
        <v>0</v>
      </c>
      <c r="Q18" s="9">
        <v>0</v>
      </c>
      <c r="R18" s="9">
        <v>0</v>
      </c>
      <c r="S18" s="9">
        <v>0</v>
      </c>
      <c r="T18" s="9">
        <v>0</v>
      </c>
      <c r="U18" s="9">
        <v>0</v>
      </c>
    </row>
    <row r="19" spans="1:22" s="28" customFormat="1" ht="25.5" customHeight="1" x14ac:dyDescent="0.25">
      <c r="A19" s="26" t="s">
        <v>27</v>
      </c>
      <c r="B19" s="27" t="str">
        <f>'Friedman(2019)'!I43</f>
        <v/>
      </c>
      <c r="C19" s="27">
        <f>'Friedman(2019)'!I44</f>
        <v>6.9999999999999993E-2</v>
      </c>
      <c r="D19" s="27">
        <f>'Friedman(2019)'!I45</f>
        <v>0.1</v>
      </c>
      <c r="E19" s="27">
        <f>'Friedman(2019)'!I46</f>
        <v>0.15000000000000002</v>
      </c>
      <c r="F19" s="27">
        <f>'Friedman(2019)'!I47</f>
        <v>9.9999999999999978E-2</v>
      </c>
      <c r="G19" s="27" t="str">
        <f>'Friedman(2019)'!I48</f>
        <v/>
      </c>
      <c r="H19" s="27" t="str">
        <f>'Friedman(2019)'!I49</f>
        <v/>
      </c>
      <c r="I19" s="27" t="str">
        <f>'Friedman(2019)'!I50</f>
        <v/>
      </c>
      <c r="J19" s="27" t="str">
        <f>'Friedman(2019)'!I51</f>
        <v/>
      </c>
      <c r="K19" s="27" t="str">
        <f>'Friedman(2019)'!I52</f>
        <v/>
      </c>
      <c r="L19" s="27" t="str">
        <f>'Friedman(2019)'!I53</f>
        <v/>
      </c>
      <c r="M19" s="27" t="str">
        <f>'Friedman(2019)'!I54</f>
        <v/>
      </c>
      <c r="N19" s="27" t="str">
        <f>'Friedman(2019)'!I55</f>
        <v/>
      </c>
      <c r="O19" s="27" t="str">
        <f>'Friedman(2019)'!I56</f>
        <v/>
      </c>
      <c r="P19" s="27" t="str">
        <f>'Friedman(2019)'!I57</f>
        <v/>
      </c>
      <c r="Q19" s="27" t="str">
        <f>'Friedman(2019)'!I58</f>
        <v/>
      </c>
      <c r="R19" s="27" t="str">
        <f>'Friedman(2019)'!I59</f>
        <v/>
      </c>
      <c r="S19" s="27" t="str">
        <f>'Friedman(2019)'!I60</f>
        <v/>
      </c>
      <c r="T19" s="27" t="str">
        <f>'Friedman(2019)'!I61</f>
        <v/>
      </c>
      <c r="U19" s="27" t="str">
        <f>'Friedman(2019)'!I62</f>
        <v/>
      </c>
    </row>
    <row r="20" spans="1:22" s="1" customFormat="1" ht="25.5" customHeight="1" x14ac:dyDescent="0.25">
      <c r="A20" s="4" t="s">
        <v>9</v>
      </c>
      <c r="B20" s="9">
        <v>0</v>
      </c>
      <c r="C20" s="9">
        <v>7</v>
      </c>
      <c r="D20" s="9">
        <v>10</v>
      </c>
      <c r="E20" s="9">
        <v>15</v>
      </c>
      <c r="F20" s="9">
        <v>0</v>
      </c>
      <c r="G20" s="9">
        <v>0</v>
      </c>
      <c r="H20" s="9">
        <v>0</v>
      </c>
      <c r="I20" s="9">
        <v>0</v>
      </c>
      <c r="J20" s="9">
        <v>2</v>
      </c>
      <c r="K20" s="9">
        <v>0</v>
      </c>
      <c r="L20" s="9">
        <v>0</v>
      </c>
      <c r="M20" s="9">
        <v>0</v>
      </c>
      <c r="N20" s="9">
        <v>0</v>
      </c>
      <c r="O20" s="9">
        <v>0</v>
      </c>
      <c r="P20" s="9">
        <v>0</v>
      </c>
      <c r="Q20" s="9">
        <v>0</v>
      </c>
      <c r="R20" s="9">
        <v>0</v>
      </c>
      <c r="S20" s="9">
        <v>0</v>
      </c>
      <c r="T20" s="9">
        <v>0</v>
      </c>
      <c r="U20" s="9">
        <v>0</v>
      </c>
    </row>
    <row r="21" spans="1:22" s="1" customFormat="1" ht="25.5" customHeight="1" x14ac:dyDescent="0.25">
      <c r="A21" s="12"/>
    </row>
    <row r="22" spans="1:22" s="13" customFormat="1" ht="25.5" customHeight="1" x14ac:dyDescent="0.25">
      <c r="A22" s="17" t="str">
        <f>IF('Friedman(2019)'!D66&lt;0,"Error - Minimums too high",IF('Friedman(2019)'!D66&gt;1,"Error - Maximums too low",""))</f>
        <v/>
      </c>
      <c r="B22" s="16" t="str">
        <f t="shared" ref="B22:C22" si="0">IF(B20&gt;B18,"Error             min &gt; max","")</f>
        <v/>
      </c>
      <c r="C22" s="16" t="str">
        <f t="shared" si="0"/>
        <v/>
      </c>
      <c r="D22" s="16" t="str">
        <f>IF(D20&gt;D18,"Error             min &gt; max","")</f>
        <v/>
      </c>
      <c r="E22" s="16" t="str">
        <f t="shared" ref="E22:U22" si="1">IF(E20&gt;E18,"Error             min &gt; max","")</f>
        <v/>
      </c>
      <c r="F22" s="16" t="str">
        <f t="shared" si="1"/>
        <v/>
      </c>
      <c r="G22" s="16" t="str">
        <f t="shared" si="1"/>
        <v/>
      </c>
      <c r="H22" s="16" t="str">
        <f t="shared" si="1"/>
        <v/>
      </c>
      <c r="I22" s="16" t="str">
        <f t="shared" si="1"/>
        <v/>
      </c>
      <c r="J22" s="16" t="str">
        <f t="shared" si="1"/>
        <v/>
      </c>
      <c r="K22" s="16" t="str">
        <f t="shared" si="1"/>
        <v/>
      </c>
      <c r="L22" s="16" t="str">
        <f t="shared" si="1"/>
        <v/>
      </c>
      <c r="M22" s="16" t="str">
        <f t="shared" si="1"/>
        <v/>
      </c>
      <c r="N22" s="16" t="str">
        <f t="shared" si="1"/>
        <v/>
      </c>
      <c r="O22" s="16" t="str">
        <f t="shared" si="1"/>
        <v/>
      </c>
      <c r="P22" s="16" t="str">
        <f t="shared" si="1"/>
        <v/>
      </c>
      <c r="Q22" s="16" t="str">
        <f t="shared" si="1"/>
        <v/>
      </c>
      <c r="R22" s="16" t="str">
        <f t="shared" si="1"/>
        <v/>
      </c>
      <c r="S22" s="16" t="str">
        <f t="shared" si="1"/>
        <v/>
      </c>
      <c r="T22" s="16" t="str">
        <f t="shared" si="1"/>
        <v/>
      </c>
      <c r="U22" s="16" t="str">
        <f t="shared" si="1"/>
        <v/>
      </c>
    </row>
    <row r="23" spans="1:22" s="35" customFormat="1" ht="25.5" customHeight="1" x14ac:dyDescent="0.25">
      <c r="A23" s="31" t="s">
        <v>46</v>
      </c>
      <c r="B23" s="33"/>
      <c r="C23" s="33">
        <v>18.5</v>
      </c>
      <c r="D23" s="33">
        <v>71.3</v>
      </c>
      <c r="E23" s="33">
        <v>17.2</v>
      </c>
      <c r="F23" s="33">
        <v>38.549999999999997</v>
      </c>
      <c r="G23" s="33"/>
      <c r="H23" s="33"/>
      <c r="I23" s="33"/>
      <c r="J23" s="33"/>
      <c r="K23" s="33"/>
      <c r="L23" s="33"/>
      <c r="M23" s="33"/>
      <c r="N23" s="33"/>
      <c r="O23" s="34"/>
      <c r="P23" s="33"/>
      <c r="Q23" s="33"/>
      <c r="R23" s="33"/>
      <c r="S23" s="33"/>
      <c r="T23" s="33"/>
      <c r="U23" s="33"/>
    </row>
    <row r="24" spans="1:22" s="15" customFormat="1" ht="78" customHeight="1" x14ac:dyDescent="0.25">
      <c r="A24" s="4" t="s">
        <v>32</v>
      </c>
      <c r="B24" s="20"/>
      <c r="C24" s="20" t="s">
        <v>63</v>
      </c>
      <c r="D24" s="20" t="s">
        <v>64</v>
      </c>
      <c r="E24" s="20" t="s">
        <v>65</v>
      </c>
      <c r="F24" s="22" t="s">
        <v>66</v>
      </c>
      <c r="G24"/>
      <c r="H24"/>
      <c r="I24"/>
      <c r="J24"/>
      <c r="K24"/>
      <c r="L24"/>
      <c r="M24"/>
      <c r="N24"/>
      <c r="O24"/>
      <c r="P24"/>
      <c r="Q24"/>
      <c r="R24"/>
      <c r="S24"/>
      <c r="T24"/>
      <c r="U24"/>
    </row>
    <row r="25" spans="1:22" s="1" customFormat="1" ht="4.5" customHeight="1" thickBot="1" x14ac:dyDescent="0.3"/>
    <row r="26" spans="1:22" s="1" customFormat="1" ht="28.5" customHeight="1" x14ac:dyDescent="0.25">
      <c r="B26"/>
      <c r="C26" s="30">
        <v>14.86</v>
      </c>
      <c r="D26" s="5" t="s">
        <v>110</v>
      </c>
      <c r="H26" s="45" t="s">
        <v>103</v>
      </c>
      <c r="I26" s="46" t="str">
        <f>LOOKUP(V26,V74:V76,W74:W76)</f>
        <v>Revenue</v>
      </c>
      <c r="J26" s="47"/>
      <c r="K26" s="48" t="s">
        <v>45</v>
      </c>
      <c r="L26" s="49"/>
      <c r="O26" s="14" t="str">
        <f>TEXT(SUM(B16:U16),"00.00")</f>
        <v>14.86</v>
      </c>
      <c r="P26" s="1" t="s">
        <v>33</v>
      </c>
      <c r="V26" s="55">
        <v>1</v>
      </c>
    </row>
    <row r="27" spans="1:22" ht="15.75" thickBot="1" x14ac:dyDescent="0.3">
      <c r="A27" s="58" t="s">
        <v>171</v>
      </c>
      <c r="H27" s="50" t="s">
        <v>104</v>
      </c>
      <c r="I27" s="51"/>
      <c r="J27" s="51"/>
      <c r="K27" s="51"/>
      <c r="L27" s="52"/>
    </row>
    <row r="28" spans="1:22" s="1" customFormat="1" ht="25.5" customHeight="1" x14ac:dyDescent="0.25">
      <c r="A28" s="12"/>
      <c r="B28" s="1">
        <v>1</v>
      </c>
      <c r="C28" s="1">
        <v>2</v>
      </c>
      <c r="D28" s="1">
        <v>3</v>
      </c>
      <c r="E28" s="1">
        <v>4</v>
      </c>
      <c r="F28" s="1">
        <v>5</v>
      </c>
      <c r="G28" s="1">
        <v>6</v>
      </c>
      <c r="H28" s="1">
        <v>7</v>
      </c>
      <c r="I28" s="1">
        <v>8</v>
      </c>
      <c r="J28" s="1">
        <v>9</v>
      </c>
      <c r="K28" s="1">
        <v>10</v>
      </c>
      <c r="L28" s="1">
        <v>11</v>
      </c>
      <c r="M28" s="1">
        <v>12</v>
      </c>
      <c r="N28" s="1">
        <v>13</v>
      </c>
      <c r="O28" s="1">
        <v>14</v>
      </c>
      <c r="P28" s="1">
        <v>15</v>
      </c>
      <c r="Q28" s="1">
        <v>16</v>
      </c>
      <c r="R28" s="1">
        <v>17</v>
      </c>
      <c r="S28" s="1">
        <v>18</v>
      </c>
      <c r="T28" s="1">
        <v>19</v>
      </c>
      <c r="U28" s="1">
        <v>20</v>
      </c>
    </row>
    <row r="29" spans="1:22" x14ac:dyDescent="0.25">
      <c r="A29" t="s">
        <v>116</v>
      </c>
      <c r="B29" s="9">
        <v>0</v>
      </c>
      <c r="C29" s="9">
        <v>7</v>
      </c>
      <c r="D29" s="9">
        <v>10</v>
      </c>
      <c r="E29" s="9">
        <v>15</v>
      </c>
      <c r="F29" s="9">
        <v>10</v>
      </c>
      <c r="G29" s="9">
        <v>0</v>
      </c>
      <c r="H29" s="9">
        <v>10</v>
      </c>
      <c r="I29" s="9">
        <v>0</v>
      </c>
      <c r="J29" s="9">
        <v>2</v>
      </c>
      <c r="K29" s="9">
        <v>0</v>
      </c>
      <c r="L29" s="9">
        <v>0</v>
      </c>
      <c r="M29" s="9">
        <v>0</v>
      </c>
      <c r="N29" s="9">
        <v>0</v>
      </c>
      <c r="O29" s="9">
        <v>0</v>
      </c>
      <c r="P29" s="9">
        <v>0</v>
      </c>
      <c r="Q29" s="9">
        <v>0</v>
      </c>
      <c r="R29" s="9">
        <v>0</v>
      </c>
      <c r="S29" s="9">
        <v>0</v>
      </c>
      <c r="T29" s="9">
        <v>0</v>
      </c>
      <c r="U29" s="9">
        <v>0</v>
      </c>
    </row>
    <row r="30" spans="1:22" x14ac:dyDescent="0.25">
      <c r="A30" t="s">
        <v>118</v>
      </c>
      <c r="B30" s="9">
        <v>0</v>
      </c>
      <c r="C30" s="9">
        <v>7</v>
      </c>
      <c r="D30" s="9">
        <v>10</v>
      </c>
      <c r="E30" s="9">
        <v>15</v>
      </c>
      <c r="F30" s="9">
        <v>0</v>
      </c>
      <c r="G30" s="9">
        <v>0</v>
      </c>
      <c r="H30" s="9">
        <v>0</v>
      </c>
      <c r="I30" s="9">
        <v>0</v>
      </c>
      <c r="J30" s="9">
        <v>2</v>
      </c>
      <c r="K30" s="9">
        <v>0</v>
      </c>
      <c r="L30" s="9">
        <v>0</v>
      </c>
      <c r="M30" s="9">
        <v>0</v>
      </c>
      <c r="N30" s="9">
        <v>0</v>
      </c>
      <c r="O30" s="9">
        <v>0</v>
      </c>
      <c r="P30" s="9">
        <v>0</v>
      </c>
      <c r="Q30" s="9">
        <v>0</v>
      </c>
      <c r="R30" s="9">
        <v>0</v>
      </c>
      <c r="S30" s="9">
        <v>0</v>
      </c>
      <c r="T30" s="9">
        <v>0</v>
      </c>
      <c r="U30" s="9">
        <v>0</v>
      </c>
    </row>
    <row r="31" spans="1:22" x14ac:dyDescent="0.25">
      <c r="A31" t="s">
        <v>100</v>
      </c>
    </row>
    <row r="32" spans="1:22" x14ac:dyDescent="0.25">
      <c r="A32" t="s">
        <v>119</v>
      </c>
    </row>
    <row r="40" spans="1:12" x14ac:dyDescent="0.25">
      <c r="A40" t="s">
        <v>59</v>
      </c>
    </row>
    <row r="42" spans="1:12" x14ac:dyDescent="0.25">
      <c r="B42" s="6" t="s">
        <v>0</v>
      </c>
      <c r="C42" s="6" t="s">
        <v>2</v>
      </c>
      <c r="D42" s="6" t="s">
        <v>3</v>
      </c>
      <c r="E42" s="6" t="s">
        <v>4</v>
      </c>
      <c r="F42" s="6" t="s">
        <v>7</v>
      </c>
      <c r="G42" s="6" t="s">
        <v>5</v>
      </c>
      <c r="H42" s="6" t="s">
        <v>6</v>
      </c>
      <c r="I42" s="6" t="s">
        <v>1</v>
      </c>
      <c r="J42" s="6"/>
      <c r="K42" s="6"/>
      <c r="L42" s="6"/>
    </row>
    <row r="43" spans="1:12" x14ac:dyDescent="0.25">
      <c r="A43">
        <f>'Friedman(2019)'!B24</f>
        <v>0</v>
      </c>
      <c r="B43" s="6">
        <v>1</v>
      </c>
      <c r="C43" s="6">
        <f>'Friedman(2019)'!B23</f>
        <v>0</v>
      </c>
      <c r="D43" s="6">
        <f>$C43*'Friedman(2019)'!B20/100</f>
        <v>0</v>
      </c>
      <c r="E43" s="6">
        <f>$C43*'Friedman(2019)'!B18/100</f>
        <v>0</v>
      </c>
      <c r="F43" s="6">
        <f t="shared" ref="F43:F62" si="2">E43-D43</f>
        <v>0</v>
      </c>
      <c r="G43" s="6"/>
      <c r="H43" s="7" t="str">
        <f>IF(((F43)*D$66+D43)=0,"",(F43)*D$66+D43)</f>
        <v/>
      </c>
      <c r="I43" s="8" t="str">
        <f t="shared" ref="I43" si="3">IF(OR(C43=0,E43=0), "",H43/C43)</f>
        <v/>
      </c>
      <c r="J43" s="6"/>
      <c r="K43" s="6"/>
      <c r="L43" s="6"/>
    </row>
    <row r="44" spans="1:12" x14ac:dyDescent="0.25">
      <c r="A44" t="str">
        <f>'Friedman(2019)'!C24</f>
        <v>Payroll Tax    &lt;25 Employees</v>
      </c>
      <c r="B44" s="6">
        <v>2</v>
      </c>
      <c r="C44" s="6">
        <f>'Friedman(2019)'!C23</f>
        <v>18.5</v>
      </c>
      <c r="D44" s="6">
        <f>$C44*'Friedman(2019)'!C20/100</f>
        <v>1.2949999999999999</v>
      </c>
      <c r="E44" s="6">
        <f>$C44*'Friedman(2019)'!C18/100</f>
        <v>1.2949999999999999</v>
      </c>
      <c r="F44" s="6">
        <f t="shared" si="2"/>
        <v>0</v>
      </c>
      <c r="G44" s="6"/>
      <c r="H44" s="7">
        <f>IF(((F44)*D$66+D44)=0,"",(F44)*D$66+D44)</f>
        <v>1.2949999999999999</v>
      </c>
      <c r="I44" s="8">
        <f>IF(OR(C44=0,E44=0), "",H44/C44)</f>
        <v>6.9999999999999993E-2</v>
      </c>
      <c r="J44" s="6"/>
      <c r="K44" s="6"/>
      <c r="L44" s="6"/>
    </row>
    <row r="45" spans="1:12" x14ac:dyDescent="0.25">
      <c r="A45" t="str">
        <f>'Friedman(2019)'!D24</f>
        <v>Payroll Tax    &gt;24 Employees</v>
      </c>
      <c r="B45" s="6">
        <v>3</v>
      </c>
      <c r="C45" s="6">
        <f>'Friedman(2019)'!D23</f>
        <v>71.3</v>
      </c>
      <c r="D45" s="6">
        <f>$C45*'Friedman(2019)'!D20/100</f>
        <v>7.13</v>
      </c>
      <c r="E45" s="6">
        <f>$C45*'Friedman(2019)'!D18/100</f>
        <v>7.13</v>
      </c>
      <c r="F45" s="6">
        <f t="shared" si="2"/>
        <v>0</v>
      </c>
      <c r="G45" s="6"/>
      <c r="H45" s="7">
        <f t="shared" ref="H45:H62" si="4">IF(((F45)*D$66+D45)=0,"",(F45)*D$66+D45)</f>
        <v>7.13</v>
      </c>
      <c r="I45" s="8">
        <f t="shared" ref="I45:I62" si="5">IF(OR(C45=0,E45=0), "",H45/C45)</f>
        <v>0.1</v>
      </c>
      <c r="J45" s="6"/>
      <c r="K45" s="6"/>
      <c r="L45" s="6"/>
    </row>
    <row r="46" spans="1:12" x14ac:dyDescent="0.25">
      <c r="A46" t="str">
        <f>'Friedman(2019)'!E24</f>
        <v>Payroll Tax    Public Sector</v>
      </c>
      <c r="B46" s="6">
        <v>4</v>
      </c>
      <c r="C46" s="6">
        <f>'Friedman(2019)'!E23</f>
        <v>17.2</v>
      </c>
      <c r="D46" s="6">
        <f>$C46*'Friedman(2019)'!E20/100</f>
        <v>2.58</v>
      </c>
      <c r="E46" s="6">
        <f>$C46*'Friedman(2019)'!E18/100</f>
        <v>2.58</v>
      </c>
      <c r="F46" s="6">
        <f t="shared" si="2"/>
        <v>0</v>
      </c>
      <c r="G46" s="6"/>
      <c r="H46" s="7">
        <f t="shared" si="4"/>
        <v>2.58</v>
      </c>
      <c r="I46" s="8">
        <f t="shared" si="5"/>
        <v>0.15000000000000002</v>
      </c>
      <c r="J46" s="6"/>
      <c r="K46" s="6"/>
      <c r="L46" s="6"/>
    </row>
    <row r="47" spans="1:12" x14ac:dyDescent="0.25">
      <c r="A47" t="str">
        <f>'Friedman(2019)'!F24</f>
        <v>Capital Gains, Interest, Profits, Rents</v>
      </c>
      <c r="B47" s="6">
        <v>5</v>
      </c>
      <c r="C47" s="6">
        <f>'Friedman(2019)'!F23</f>
        <v>38.549999999999997</v>
      </c>
      <c r="D47" s="6">
        <f>$C47*'Friedman(2019)'!F20/100</f>
        <v>0</v>
      </c>
      <c r="E47" s="6">
        <f>$C47*'Friedman(2019)'!F18/100</f>
        <v>3.855</v>
      </c>
      <c r="F47" s="6">
        <f t="shared" si="2"/>
        <v>3.855</v>
      </c>
      <c r="G47" s="6"/>
      <c r="H47" s="7">
        <f t="shared" si="4"/>
        <v>3.8549999999999986</v>
      </c>
      <c r="I47" s="8">
        <f t="shared" si="5"/>
        <v>9.9999999999999978E-2</v>
      </c>
      <c r="J47" s="6"/>
      <c r="K47" s="6"/>
      <c r="L47" s="6"/>
    </row>
    <row r="48" spans="1:12" x14ac:dyDescent="0.25">
      <c r="A48">
        <f>'Friedman(2019)'!G24</f>
        <v>0</v>
      </c>
      <c r="B48" s="6">
        <v>6</v>
      </c>
      <c r="C48" s="6">
        <f>'Friedman(2019)'!G23</f>
        <v>0</v>
      </c>
      <c r="D48" s="6">
        <f>$C48*'Friedman(2019)'!G20/100</f>
        <v>0</v>
      </c>
      <c r="E48" s="6">
        <f>$C48*'Friedman(2019)'!G18/100</f>
        <v>0</v>
      </c>
      <c r="F48" s="6">
        <f t="shared" si="2"/>
        <v>0</v>
      </c>
      <c r="G48" s="6"/>
      <c r="H48" s="7" t="str">
        <f t="shared" si="4"/>
        <v/>
      </c>
      <c r="I48" s="8" t="str">
        <f t="shared" si="5"/>
        <v/>
      </c>
    </row>
    <row r="49" spans="1:12" x14ac:dyDescent="0.25">
      <c r="A49">
        <f>'Friedman(2019)'!H24</f>
        <v>0</v>
      </c>
      <c r="B49" s="6">
        <v>7</v>
      </c>
      <c r="C49" s="6">
        <f>'Friedman(2019)'!H23</f>
        <v>0</v>
      </c>
      <c r="D49" s="6">
        <f>$C49*'Friedman(2019)'!H20/100</f>
        <v>0</v>
      </c>
      <c r="E49" s="6">
        <f>$C49*'Friedman(2019)'!H18/100</f>
        <v>0</v>
      </c>
      <c r="F49" s="6">
        <f t="shared" si="2"/>
        <v>0</v>
      </c>
      <c r="G49" s="6"/>
      <c r="H49" s="7" t="str">
        <f t="shared" si="4"/>
        <v/>
      </c>
      <c r="I49" s="8" t="str">
        <f t="shared" si="5"/>
        <v/>
      </c>
    </row>
    <row r="50" spans="1:12" x14ac:dyDescent="0.25">
      <c r="A50">
        <f>'Friedman(2019)'!I24</f>
        <v>0</v>
      </c>
      <c r="B50" s="6">
        <v>8</v>
      </c>
      <c r="C50" s="6">
        <f>'Friedman(2019)'!I23</f>
        <v>0</v>
      </c>
      <c r="D50" s="6">
        <f>$C50*'Friedman(2019)'!I20/100</f>
        <v>0</v>
      </c>
      <c r="E50" s="6">
        <f>$C50*'Friedman(2019)'!I18/100</f>
        <v>0</v>
      </c>
      <c r="F50" s="6">
        <f t="shared" si="2"/>
        <v>0</v>
      </c>
      <c r="G50" s="6"/>
      <c r="H50" s="7" t="str">
        <f t="shared" si="4"/>
        <v/>
      </c>
      <c r="I50" s="8" t="str">
        <f t="shared" si="5"/>
        <v/>
      </c>
    </row>
    <row r="51" spans="1:12" x14ac:dyDescent="0.25">
      <c r="A51">
        <f>'Friedman(2019)'!J24</f>
        <v>0</v>
      </c>
      <c r="B51" s="6">
        <v>9</v>
      </c>
      <c r="C51" s="6">
        <f>'Friedman(2019)'!J23</f>
        <v>0</v>
      </c>
      <c r="D51" s="6">
        <f>$C51*'Friedman(2019)'!J20/100</f>
        <v>0</v>
      </c>
      <c r="E51" s="6">
        <f>$C51*'Friedman(2019)'!J18/100</f>
        <v>0</v>
      </c>
      <c r="F51" s="6">
        <f t="shared" si="2"/>
        <v>0</v>
      </c>
      <c r="G51" s="6"/>
      <c r="H51" s="7" t="str">
        <f t="shared" si="4"/>
        <v/>
      </c>
      <c r="I51" s="8" t="str">
        <f t="shared" si="5"/>
        <v/>
      </c>
    </row>
    <row r="52" spans="1:12" x14ac:dyDescent="0.25">
      <c r="A52">
        <f>'Friedman(2019)'!K24</f>
        <v>0</v>
      </c>
      <c r="B52" s="6">
        <v>10</v>
      </c>
      <c r="C52" s="6">
        <f>'Friedman(2019)'!K23</f>
        <v>0</v>
      </c>
      <c r="D52" s="6">
        <f>$C52*'Friedman(2019)'!K20/100</f>
        <v>0</v>
      </c>
      <c r="E52" s="6">
        <f>$C52*'Friedman(2019)'!K18/100</f>
        <v>0</v>
      </c>
      <c r="F52" s="6">
        <f t="shared" si="2"/>
        <v>0</v>
      </c>
      <c r="G52" s="6"/>
      <c r="H52" s="7" t="str">
        <f t="shared" si="4"/>
        <v/>
      </c>
      <c r="I52" s="8" t="str">
        <f t="shared" si="5"/>
        <v/>
      </c>
    </row>
    <row r="53" spans="1:12" x14ac:dyDescent="0.25">
      <c r="A53">
        <f>'Friedman(2019)'!L24</f>
        <v>0</v>
      </c>
      <c r="B53" s="6">
        <v>11</v>
      </c>
      <c r="C53" s="6">
        <f>'Friedman(2019)'!L23</f>
        <v>0</v>
      </c>
      <c r="D53" s="6">
        <f>$C53*'Friedman(2019)'!L20/100</f>
        <v>0</v>
      </c>
      <c r="E53" s="6">
        <f>$C53*'Friedman(2019)'!L18/100</f>
        <v>0</v>
      </c>
      <c r="F53" s="6">
        <f t="shared" si="2"/>
        <v>0</v>
      </c>
      <c r="G53" s="6"/>
      <c r="H53" s="7" t="str">
        <f t="shared" si="4"/>
        <v/>
      </c>
      <c r="I53" s="8" t="str">
        <f t="shared" si="5"/>
        <v/>
      </c>
    </row>
    <row r="54" spans="1:12" x14ac:dyDescent="0.25">
      <c r="A54">
        <f>'Friedman(2019)'!M24</f>
        <v>0</v>
      </c>
      <c r="B54" s="6">
        <v>12</v>
      </c>
      <c r="C54" s="6">
        <f>'Friedman(2019)'!M23</f>
        <v>0</v>
      </c>
      <c r="D54" s="6">
        <f>$C54*'Friedman(2019)'!M20/100</f>
        <v>0</v>
      </c>
      <c r="E54" s="6">
        <f>$C54*'Friedman(2019)'!M18/100</f>
        <v>0</v>
      </c>
      <c r="F54" s="6">
        <f t="shared" si="2"/>
        <v>0</v>
      </c>
      <c r="G54" s="6"/>
      <c r="H54" s="7" t="str">
        <f t="shared" si="4"/>
        <v/>
      </c>
      <c r="I54" s="8" t="str">
        <f t="shared" si="5"/>
        <v/>
      </c>
    </row>
    <row r="55" spans="1:12" x14ac:dyDescent="0.25">
      <c r="A55">
        <f>'Friedman(2019)'!N24</f>
        <v>0</v>
      </c>
      <c r="B55" s="6">
        <v>13</v>
      </c>
      <c r="C55" s="6">
        <f>'Friedman(2019)'!N23</f>
        <v>0</v>
      </c>
      <c r="D55" s="6">
        <f>$C55*'Friedman(2019)'!N20/100</f>
        <v>0</v>
      </c>
      <c r="E55" s="6">
        <f>$C55*'Friedman(2019)'!N18/100</f>
        <v>0</v>
      </c>
      <c r="F55" s="6">
        <f t="shared" si="2"/>
        <v>0</v>
      </c>
      <c r="G55" s="6"/>
      <c r="H55" s="7" t="str">
        <f t="shared" si="4"/>
        <v/>
      </c>
      <c r="I55" s="8" t="str">
        <f t="shared" si="5"/>
        <v/>
      </c>
    </row>
    <row r="56" spans="1:12" x14ac:dyDescent="0.25">
      <c r="A56">
        <f>'Friedman(2019)'!O24</f>
        <v>0</v>
      </c>
      <c r="B56" s="6">
        <v>14</v>
      </c>
      <c r="C56" s="6">
        <f>'Friedman(2019)'!O23</f>
        <v>0</v>
      </c>
      <c r="D56" s="6">
        <f>$C56*'Friedman(2019)'!O20/100</f>
        <v>0</v>
      </c>
      <c r="E56" s="6">
        <f>$C56*'Friedman(2019)'!O18/100</f>
        <v>0</v>
      </c>
      <c r="F56" s="6">
        <f t="shared" si="2"/>
        <v>0</v>
      </c>
      <c r="G56" s="6"/>
      <c r="H56" s="7" t="str">
        <f t="shared" si="4"/>
        <v/>
      </c>
      <c r="I56" s="8" t="str">
        <f t="shared" si="5"/>
        <v/>
      </c>
    </row>
    <row r="57" spans="1:12" x14ac:dyDescent="0.25">
      <c r="A57">
        <f>'Friedman(2019)'!P24</f>
        <v>0</v>
      </c>
      <c r="B57" s="6">
        <v>15</v>
      </c>
      <c r="C57" s="6">
        <f>'Friedman(2019)'!P23</f>
        <v>0</v>
      </c>
      <c r="D57" s="6">
        <f>$C57*'Friedman(2019)'!P20/100</f>
        <v>0</v>
      </c>
      <c r="E57" s="6">
        <f>$C57*'Friedman(2019)'!P18/100</f>
        <v>0</v>
      </c>
      <c r="F57" s="6">
        <f t="shared" si="2"/>
        <v>0</v>
      </c>
      <c r="G57" s="6"/>
      <c r="H57" s="7" t="str">
        <f t="shared" si="4"/>
        <v/>
      </c>
      <c r="I57" s="8" t="str">
        <f t="shared" si="5"/>
        <v/>
      </c>
    </row>
    <row r="58" spans="1:12" x14ac:dyDescent="0.25">
      <c r="A58">
        <f>'Friedman(2019)'!Q24</f>
        <v>0</v>
      </c>
      <c r="B58" s="6">
        <v>16</v>
      </c>
      <c r="C58" s="6">
        <f>'Friedman(2019)'!Q23</f>
        <v>0</v>
      </c>
      <c r="D58" s="6">
        <f>$C58*'Friedman(2019)'!Q20/100</f>
        <v>0</v>
      </c>
      <c r="E58" s="6">
        <f>$C58*'Friedman(2019)'!Q18/100</f>
        <v>0</v>
      </c>
      <c r="F58" s="6">
        <f t="shared" si="2"/>
        <v>0</v>
      </c>
      <c r="G58" s="6"/>
      <c r="H58" s="7" t="str">
        <f t="shared" si="4"/>
        <v/>
      </c>
      <c r="I58" s="8" t="str">
        <f t="shared" si="5"/>
        <v/>
      </c>
    </row>
    <row r="59" spans="1:12" x14ac:dyDescent="0.25">
      <c r="A59">
        <f>'Friedman(2019)'!R24</f>
        <v>0</v>
      </c>
      <c r="B59" s="6">
        <v>17</v>
      </c>
      <c r="C59" s="6">
        <f>'Friedman(2019)'!R23</f>
        <v>0</v>
      </c>
      <c r="D59" s="6">
        <f>$C59*'Friedman(2019)'!R20/100</f>
        <v>0</v>
      </c>
      <c r="E59" s="6">
        <f>$C59*'Friedman(2019)'!R18/100</f>
        <v>0</v>
      </c>
      <c r="F59" s="6">
        <f t="shared" si="2"/>
        <v>0</v>
      </c>
      <c r="G59" s="6"/>
      <c r="H59" s="7" t="str">
        <f t="shared" si="4"/>
        <v/>
      </c>
      <c r="I59" s="8" t="str">
        <f t="shared" si="5"/>
        <v/>
      </c>
    </row>
    <row r="60" spans="1:12" x14ac:dyDescent="0.25">
      <c r="A60">
        <f>'Friedman(2019)'!S24</f>
        <v>0</v>
      </c>
      <c r="B60" s="6">
        <v>18</v>
      </c>
      <c r="C60" s="6">
        <f>'Friedman(2019)'!S23</f>
        <v>0</v>
      </c>
      <c r="D60" s="6">
        <f>$C60*'Friedman(2019)'!S20/100</f>
        <v>0</v>
      </c>
      <c r="E60" s="6">
        <f>$C60*'Friedman(2019)'!S18/100</f>
        <v>0</v>
      </c>
      <c r="F60" s="6">
        <f t="shared" si="2"/>
        <v>0</v>
      </c>
      <c r="G60" s="6"/>
      <c r="H60" s="7" t="str">
        <f t="shared" si="4"/>
        <v/>
      </c>
      <c r="I60" s="8" t="str">
        <f t="shared" si="5"/>
        <v/>
      </c>
    </row>
    <row r="61" spans="1:12" x14ac:dyDescent="0.25">
      <c r="A61">
        <f>'Friedman(2019)'!T24</f>
        <v>0</v>
      </c>
      <c r="B61" s="6">
        <v>19</v>
      </c>
      <c r="C61" s="6">
        <f>'Friedman(2019)'!T23</f>
        <v>0</v>
      </c>
      <c r="D61" s="6">
        <f>$C61*'Friedman(2019)'!T20/100</f>
        <v>0</v>
      </c>
      <c r="E61" s="6">
        <f>$C61*'Friedman(2019)'!T18/100</f>
        <v>0</v>
      </c>
      <c r="F61" s="6">
        <f t="shared" si="2"/>
        <v>0</v>
      </c>
      <c r="G61" s="6"/>
      <c r="H61" s="7" t="str">
        <f t="shared" si="4"/>
        <v/>
      </c>
      <c r="I61" s="8" t="str">
        <f t="shared" si="5"/>
        <v/>
      </c>
    </row>
    <row r="62" spans="1:12" x14ac:dyDescent="0.25">
      <c r="A62">
        <f>'Friedman(2019)'!U24</f>
        <v>0</v>
      </c>
      <c r="B62" s="6">
        <v>20</v>
      </c>
      <c r="C62" s="6">
        <f>'Friedman(2019)'!U23</f>
        <v>0</v>
      </c>
      <c r="D62" s="6">
        <f>$C62*'Friedman(2019)'!U20/100</f>
        <v>0</v>
      </c>
      <c r="E62" s="6">
        <f>$C62*'Friedman(2019)'!U18/100</f>
        <v>0</v>
      </c>
      <c r="F62" s="6">
        <f t="shared" si="2"/>
        <v>0</v>
      </c>
      <c r="G62" s="6"/>
      <c r="H62" s="7" t="str">
        <f t="shared" si="4"/>
        <v/>
      </c>
      <c r="I62" s="8" t="str">
        <f t="shared" si="5"/>
        <v/>
      </c>
    </row>
    <row r="63" spans="1:12" x14ac:dyDescent="0.25">
      <c r="B63" s="6"/>
      <c r="C63" s="6"/>
      <c r="D63" s="6"/>
      <c r="E63" s="6"/>
      <c r="F63" s="6"/>
      <c r="G63" s="6"/>
      <c r="H63" s="6"/>
      <c r="I63" s="6"/>
      <c r="J63" s="6"/>
      <c r="K63" s="6"/>
      <c r="L63" s="6"/>
    </row>
    <row r="64" spans="1:12" x14ac:dyDescent="0.25">
      <c r="B64" s="6" t="s">
        <v>28</v>
      </c>
      <c r="C64" s="6"/>
      <c r="D64" s="6">
        <f>SUM(D43:D63)</f>
        <v>11.005000000000001</v>
      </c>
      <c r="E64" s="6">
        <f>SUM(E43:E63)</f>
        <v>14.860000000000001</v>
      </c>
      <c r="F64" s="6">
        <f>SUM(F43:F63)</f>
        <v>3.855</v>
      </c>
      <c r="G64" s="6"/>
      <c r="H64" s="6">
        <f>SUM(H43:H63)</f>
        <v>14.86</v>
      </c>
      <c r="I64" s="6"/>
      <c r="J64" s="7">
        <f>'Friedman(2019)'!C26</f>
        <v>14.86</v>
      </c>
      <c r="K64" s="6" t="s">
        <v>8</v>
      </c>
      <c r="L64" s="6"/>
    </row>
    <row r="65" spans="1:23" x14ac:dyDescent="0.25">
      <c r="B65" s="6"/>
      <c r="C65" s="6"/>
      <c r="D65" s="6"/>
      <c r="E65" s="6"/>
      <c r="F65" s="6"/>
      <c r="G65" s="6"/>
      <c r="H65" s="6"/>
      <c r="I65" s="6"/>
      <c r="J65" s="6"/>
      <c r="K65" s="6"/>
      <c r="L65" s="6"/>
    </row>
    <row r="66" spans="1:23" x14ac:dyDescent="0.25">
      <c r="B66" s="6" t="s">
        <v>24</v>
      </c>
      <c r="C66" s="6"/>
      <c r="D66" s="6">
        <f>(J64-D64)/F64</f>
        <v>0.99999999999999967</v>
      </c>
      <c r="E66" s="6"/>
      <c r="F66" s="6"/>
      <c r="G66" s="6"/>
      <c r="H66" s="6"/>
      <c r="I66" s="6"/>
      <c r="J66" s="6"/>
      <c r="K66" s="6"/>
      <c r="L66" s="6"/>
    </row>
    <row r="69" spans="1:23" x14ac:dyDescent="0.25">
      <c r="B69">
        <f>'Friedman(2019)'!B24</f>
        <v>0</v>
      </c>
      <c r="C69" t="str">
        <f>'Friedman(2019)'!C24</f>
        <v>Payroll Tax    &lt;25 Employees</v>
      </c>
      <c r="D69" t="str">
        <f>'Friedman(2019)'!D24</f>
        <v>Payroll Tax    &gt;24 Employees</v>
      </c>
      <c r="E69" t="str">
        <f>'Friedman(2019)'!E24</f>
        <v>Payroll Tax    Public Sector</v>
      </c>
      <c r="F69" t="str">
        <f>'Friedman(2019)'!F24</f>
        <v>Capital Gains, Interest, Profits, Rents</v>
      </c>
      <c r="G69">
        <f>'Friedman(2019)'!G24</f>
        <v>0</v>
      </c>
      <c r="H69">
        <f>'Friedman(2019)'!H24</f>
        <v>0</v>
      </c>
      <c r="I69">
        <f>'Friedman(2019)'!I24</f>
        <v>0</v>
      </c>
      <c r="J69">
        <f>'Friedman(2019)'!J24</f>
        <v>0</v>
      </c>
      <c r="K69">
        <f>'Friedman(2019)'!K24</f>
        <v>0</v>
      </c>
      <c r="L69">
        <f>'Friedman(2019)'!L24</f>
        <v>0</v>
      </c>
      <c r="M69">
        <f>'Friedman(2019)'!M24</f>
        <v>0</v>
      </c>
      <c r="N69">
        <f>'Friedman(2019)'!N24</f>
        <v>0</v>
      </c>
      <c r="O69">
        <f>'Friedman(2019)'!O24</f>
        <v>0</v>
      </c>
      <c r="P69">
        <f>'Friedman(2019)'!P24</f>
        <v>0</v>
      </c>
      <c r="Q69">
        <f>'Friedman(2019)'!Q24</f>
        <v>0</v>
      </c>
      <c r="R69">
        <f>'Friedman(2019)'!R24</f>
        <v>0</v>
      </c>
      <c r="S69">
        <f>'Friedman(2019)'!S24</f>
        <v>0</v>
      </c>
      <c r="T69">
        <f>'Friedman(2019)'!T24</f>
        <v>0</v>
      </c>
      <c r="U69">
        <f>'Friedman(2019)'!U24</f>
        <v>0</v>
      </c>
    </row>
    <row r="70" spans="1:23" x14ac:dyDescent="0.25">
      <c r="A70" s="11" t="str">
        <f>LOOKUP($V26,$V74:$V76,A74:A76)</f>
        <v>Tax = 14.86 Billion</v>
      </c>
      <c r="B70" s="11" t="str">
        <f t="shared" ref="B70:U70" si="6">LOOKUP($V26,$V74:$V76,B74:B76)</f>
        <v/>
      </c>
      <c r="C70" s="11">
        <f t="shared" si="6"/>
        <v>1.2949999999999999</v>
      </c>
      <c r="D70" s="11">
        <f t="shared" si="6"/>
        <v>7.13</v>
      </c>
      <c r="E70" s="11">
        <f t="shared" si="6"/>
        <v>2.58</v>
      </c>
      <c r="F70" s="11">
        <f t="shared" si="6"/>
        <v>3.8549999999999986</v>
      </c>
      <c r="G70" s="11" t="str">
        <f t="shared" si="6"/>
        <v/>
      </c>
      <c r="H70" s="11" t="str">
        <f t="shared" si="6"/>
        <v/>
      </c>
      <c r="I70" s="11" t="str">
        <f t="shared" si="6"/>
        <v/>
      </c>
      <c r="J70" s="11" t="str">
        <f t="shared" si="6"/>
        <v/>
      </c>
      <c r="K70" s="11" t="str">
        <f t="shared" si="6"/>
        <v/>
      </c>
      <c r="L70" s="11" t="str">
        <f t="shared" si="6"/>
        <v/>
      </c>
      <c r="M70" s="11" t="str">
        <f t="shared" si="6"/>
        <v/>
      </c>
      <c r="N70" s="11" t="str">
        <f t="shared" si="6"/>
        <v/>
      </c>
      <c r="O70" s="11" t="str">
        <f t="shared" si="6"/>
        <v/>
      </c>
      <c r="P70" s="11" t="str">
        <f t="shared" si="6"/>
        <v/>
      </c>
      <c r="Q70" s="11" t="str">
        <f t="shared" si="6"/>
        <v/>
      </c>
      <c r="R70" s="11" t="str">
        <f t="shared" si="6"/>
        <v/>
      </c>
      <c r="S70" s="11" t="str">
        <f t="shared" si="6"/>
        <v/>
      </c>
      <c r="T70" s="11" t="str">
        <f t="shared" si="6"/>
        <v/>
      </c>
      <c r="U70" s="11" t="str">
        <f t="shared" si="6"/>
        <v/>
      </c>
    </row>
    <row r="71" spans="1:23" x14ac:dyDescent="0.25">
      <c r="A71" t="s">
        <v>34</v>
      </c>
      <c r="B71" s="11">
        <f>'Friedman(2019)'!B18*'Friedman(2019)'!B23/100</f>
        <v>0</v>
      </c>
      <c r="C71" s="11">
        <f>'Friedman(2019)'!C18*'Friedman(2019)'!C23/100</f>
        <v>1.2949999999999999</v>
      </c>
      <c r="D71" s="11">
        <f>'Friedman(2019)'!D18*'Friedman(2019)'!D23/100</f>
        <v>7.13</v>
      </c>
      <c r="E71" s="11">
        <f>'Friedman(2019)'!E18*'Friedman(2019)'!E23/100</f>
        <v>2.58</v>
      </c>
      <c r="F71" s="11">
        <f>'Friedman(2019)'!F18*'Friedman(2019)'!F23/100</f>
        <v>3.855</v>
      </c>
      <c r="G71" s="11">
        <f>'Friedman(2019)'!G18*'Friedman(2019)'!G23/100</f>
        <v>0</v>
      </c>
      <c r="H71" s="11">
        <f>'Friedman(2019)'!H18*'Friedman(2019)'!H23/100</f>
        <v>0</v>
      </c>
      <c r="I71" s="11">
        <f>'Friedman(2019)'!I18*'Friedman(2019)'!I23/100</f>
        <v>0</v>
      </c>
      <c r="J71" s="11">
        <f>'Friedman(2019)'!J18*'Friedman(2019)'!J23/100</f>
        <v>0</v>
      </c>
      <c r="K71" s="11">
        <f>'Friedman(2019)'!K18*'Friedman(2019)'!K23/100</f>
        <v>0</v>
      </c>
      <c r="L71" s="11">
        <f>'Friedman(2019)'!L18*'Friedman(2019)'!L23/100</f>
        <v>0</v>
      </c>
      <c r="M71" s="11">
        <f>'Friedman(2019)'!M18*'Friedman(2019)'!M23/100</f>
        <v>0</v>
      </c>
      <c r="N71" s="11">
        <f>'Friedman(2019)'!N18*'Friedman(2019)'!N23/100</f>
        <v>0</v>
      </c>
      <c r="O71" s="11">
        <f>'Friedman(2019)'!O18*'Friedman(2019)'!O23/100</f>
        <v>0</v>
      </c>
      <c r="P71" s="11">
        <f>'Friedman(2019)'!P18*'Friedman(2019)'!P23/100</f>
        <v>0</v>
      </c>
      <c r="Q71" s="11">
        <f>'Friedman(2019)'!Q18*'Friedman(2019)'!Q23/100</f>
        <v>0</v>
      </c>
      <c r="R71" s="11">
        <f>'Friedman(2019)'!R18*'Friedman(2019)'!R23/100</f>
        <v>0</v>
      </c>
      <c r="S71" s="11">
        <f>'Friedman(2019)'!S18*'Friedman(2019)'!S23/100</f>
        <v>0</v>
      </c>
      <c r="T71" s="11">
        <f>'Friedman(2019)'!T18*'Friedman(2019)'!T23/100</f>
        <v>0</v>
      </c>
      <c r="U71" s="11">
        <f>'Friedman(2019)'!U18*'Friedman(2019)'!U23/100</f>
        <v>0</v>
      </c>
    </row>
    <row r="72" spans="1:23" x14ac:dyDescent="0.25">
      <c r="A72" t="s">
        <v>35</v>
      </c>
      <c r="B72" s="11">
        <f>'Friedman(2019)'!B20*'Friedman(2019)'!B23/100</f>
        <v>0</v>
      </c>
      <c r="C72" s="11">
        <f>'Friedman(2019)'!C20*'Friedman(2019)'!C23/100</f>
        <v>1.2949999999999999</v>
      </c>
      <c r="D72" s="11">
        <f>'Friedman(2019)'!D20*'Friedman(2019)'!D23/100</f>
        <v>7.13</v>
      </c>
      <c r="E72" s="11">
        <f>'Friedman(2019)'!E20*'Friedman(2019)'!E23/100</f>
        <v>2.58</v>
      </c>
      <c r="F72" s="11">
        <f>'Friedman(2019)'!F20*'Friedman(2019)'!F23/100</f>
        <v>0</v>
      </c>
      <c r="G72" s="11">
        <f>'Friedman(2019)'!G20*'Friedman(2019)'!G23/100</f>
        <v>0</v>
      </c>
      <c r="H72" s="11">
        <f>'Friedman(2019)'!H20*'Friedman(2019)'!H23/100</f>
        <v>0</v>
      </c>
      <c r="I72" s="11">
        <f>'Friedman(2019)'!I20*'Friedman(2019)'!I23/100</f>
        <v>0</v>
      </c>
      <c r="J72" s="11">
        <f>'Friedman(2019)'!J20*'Friedman(2019)'!J23/100</f>
        <v>0</v>
      </c>
      <c r="K72" s="11">
        <f>'Friedman(2019)'!K20*'Friedman(2019)'!K23/100</f>
        <v>0</v>
      </c>
      <c r="L72" s="11">
        <f>'Friedman(2019)'!L20*'Friedman(2019)'!L23/100</f>
        <v>0</v>
      </c>
      <c r="M72" s="11">
        <f>'Friedman(2019)'!M20*'Friedman(2019)'!M23/100</f>
        <v>0</v>
      </c>
      <c r="N72" s="11">
        <f>'Friedman(2019)'!N20*'Friedman(2019)'!N23/100</f>
        <v>0</v>
      </c>
      <c r="O72" s="11">
        <f>'Friedman(2019)'!O20*'Friedman(2019)'!O23/100</f>
        <v>0</v>
      </c>
      <c r="P72" s="11">
        <f>'Friedman(2019)'!P20*'Friedman(2019)'!P23/100</f>
        <v>0</v>
      </c>
      <c r="Q72" s="11">
        <f>'Friedman(2019)'!Q20*'Friedman(2019)'!Q23/100</f>
        <v>0</v>
      </c>
      <c r="R72" s="11">
        <f>'Friedman(2019)'!R20*'Friedman(2019)'!R23/100</f>
        <v>0</v>
      </c>
      <c r="S72" s="11">
        <f>'Friedman(2019)'!S20*'Friedman(2019)'!S23/100</f>
        <v>0</v>
      </c>
      <c r="T72" s="11">
        <f>'Friedman(2019)'!T20*'Friedman(2019)'!T23/100</f>
        <v>0</v>
      </c>
      <c r="U72" s="11">
        <f>'Friedman(2019)'!U20*'Friedman(2019)'!U23/100</f>
        <v>0</v>
      </c>
    </row>
    <row r="73" spans="1:23" x14ac:dyDescent="0.25">
      <c r="B73" s="11"/>
      <c r="C73" s="11"/>
      <c r="D73" s="11"/>
      <c r="E73" s="11"/>
      <c r="F73" s="11"/>
      <c r="G73" s="11"/>
      <c r="H73" s="11"/>
      <c r="I73" s="11"/>
      <c r="J73" s="11"/>
      <c r="K73" s="11"/>
      <c r="L73" s="11"/>
      <c r="M73" s="11"/>
      <c r="N73" s="11"/>
      <c r="O73" s="11"/>
      <c r="P73" s="11"/>
      <c r="Q73" s="11"/>
      <c r="R73" s="11"/>
      <c r="S73" s="11"/>
      <c r="T73" s="11"/>
      <c r="U73" s="11"/>
    </row>
    <row r="74" spans="1:23" x14ac:dyDescent="0.25">
      <c r="A74" t="str">
        <f>A16</f>
        <v>Tax = 14.86 Billion</v>
      </c>
      <c r="B74" s="11" t="str">
        <f t="shared" ref="B74:U74" si="7">B16</f>
        <v/>
      </c>
      <c r="C74" s="11">
        <f t="shared" si="7"/>
        <v>1.2949999999999999</v>
      </c>
      <c r="D74" s="11">
        <f t="shared" si="7"/>
        <v>7.13</v>
      </c>
      <c r="E74" s="11">
        <f t="shared" si="7"/>
        <v>2.58</v>
      </c>
      <c r="F74" s="11">
        <f t="shared" si="7"/>
        <v>3.8549999999999986</v>
      </c>
      <c r="G74" s="11" t="str">
        <f t="shared" si="7"/>
        <v/>
      </c>
      <c r="H74" s="11" t="str">
        <f t="shared" si="7"/>
        <v/>
      </c>
      <c r="I74" s="11" t="str">
        <f t="shared" si="7"/>
        <v/>
      </c>
      <c r="J74" s="11" t="str">
        <f t="shared" si="7"/>
        <v/>
      </c>
      <c r="K74" s="11" t="str">
        <f t="shared" si="7"/>
        <v/>
      </c>
      <c r="L74" s="11" t="str">
        <f t="shared" si="7"/>
        <v/>
      </c>
      <c r="M74" s="11" t="str">
        <f t="shared" si="7"/>
        <v/>
      </c>
      <c r="N74" s="11" t="str">
        <f t="shared" si="7"/>
        <v/>
      </c>
      <c r="O74" s="11" t="str">
        <f t="shared" si="7"/>
        <v/>
      </c>
      <c r="P74" s="11" t="str">
        <f t="shared" si="7"/>
        <v/>
      </c>
      <c r="Q74" s="11" t="str">
        <f t="shared" si="7"/>
        <v/>
      </c>
      <c r="R74" s="11" t="str">
        <f t="shared" si="7"/>
        <v/>
      </c>
      <c r="S74" s="11" t="str">
        <f t="shared" si="7"/>
        <v/>
      </c>
      <c r="T74" s="11" t="str">
        <f t="shared" si="7"/>
        <v/>
      </c>
      <c r="U74" s="11" t="str">
        <f t="shared" si="7"/>
        <v/>
      </c>
      <c r="V74">
        <v>1</v>
      </c>
      <c r="W74" t="s">
        <v>102</v>
      </c>
    </row>
    <row r="75" spans="1:23" x14ac:dyDescent="0.25">
      <c r="A75" s="43" t="str">
        <f>A23</f>
        <v>Tax Base (Billions)</v>
      </c>
      <c r="B75" s="43">
        <f t="shared" ref="B75:U75" si="8">B23</f>
        <v>0</v>
      </c>
      <c r="C75" s="43">
        <f t="shared" si="8"/>
        <v>18.5</v>
      </c>
      <c r="D75" s="43">
        <f t="shared" si="8"/>
        <v>71.3</v>
      </c>
      <c r="E75" s="43">
        <f t="shared" si="8"/>
        <v>17.2</v>
      </c>
      <c r="F75" s="43">
        <f t="shared" si="8"/>
        <v>38.549999999999997</v>
      </c>
      <c r="G75" s="43">
        <f t="shared" si="8"/>
        <v>0</v>
      </c>
      <c r="H75" s="43">
        <f t="shared" si="8"/>
        <v>0</v>
      </c>
      <c r="I75" s="43">
        <f t="shared" si="8"/>
        <v>0</v>
      </c>
      <c r="J75" s="43">
        <f t="shared" si="8"/>
        <v>0</v>
      </c>
      <c r="K75" s="43">
        <f t="shared" si="8"/>
        <v>0</v>
      </c>
      <c r="L75" s="43">
        <f t="shared" si="8"/>
        <v>0</v>
      </c>
      <c r="M75" s="43">
        <f t="shared" si="8"/>
        <v>0</v>
      </c>
      <c r="N75" s="43">
        <f t="shared" si="8"/>
        <v>0</v>
      </c>
      <c r="O75" s="43">
        <f t="shared" si="8"/>
        <v>0</v>
      </c>
      <c r="P75" s="43">
        <f t="shared" si="8"/>
        <v>0</v>
      </c>
      <c r="Q75" s="43">
        <f t="shared" si="8"/>
        <v>0</v>
      </c>
      <c r="R75" s="43">
        <f t="shared" si="8"/>
        <v>0</v>
      </c>
      <c r="S75" s="43">
        <f t="shared" si="8"/>
        <v>0</v>
      </c>
      <c r="T75" s="43">
        <f t="shared" si="8"/>
        <v>0</v>
      </c>
      <c r="U75" s="43">
        <f t="shared" si="8"/>
        <v>0</v>
      </c>
      <c r="V75">
        <v>2</v>
      </c>
      <c r="W75" t="s">
        <v>105</v>
      </c>
    </row>
    <row r="76" spans="1:23" x14ac:dyDescent="0.25">
      <c r="A76" t="str">
        <f>A19</f>
        <v>Tax Rate %</v>
      </c>
      <c r="B76" s="44" t="str">
        <f t="shared" ref="B76:U76" si="9">B19</f>
        <v/>
      </c>
      <c r="C76" s="44">
        <f t="shared" si="9"/>
        <v>6.9999999999999993E-2</v>
      </c>
      <c r="D76" s="44">
        <f t="shared" si="9"/>
        <v>0.1</v>
      </c>
      <c r="E76" s="44">
        <f t="shared" si="9"/>
        <v>0.15000000000000002</v>
      </c>
      <c r="F76" s="44">
        <f t="shared" si="9"/>
        <v>9.9999999999999978E-2</v>
      </c>
      <c r="G76" s="44" t="str">
        <f t="shared" si="9"/>
        <v/>
      </c>
      <c r="H76" s="44" t="str">
        <f t="shared" si="9"/>
        <v/>
      </c>
      <c r="I76" s="44" t="str">
        <f t="shared" si="9"/>
        <v/>
      </c>
      <c r="J76" s="44" t="str">
        <f t="shared" si="9"/>
        <v/>
      </c>
      <c r="K76" s="44" t="str">
        <f t="shared" si="9"/>
        <v/>
      </c>
      <c r="L76" s="44" t="str">
        <f t="shared" si="9"/>
        <v/>
      </c>
      <c r="M76" s="44" t="str">
        <f t="shared" si="9"/>
        <v/>
      </c>
      <c r="N76" s="44" t="str">
        <f t="shared" si="9"/>
        <v/>
      </c>
      <c r="O76" s="44" t="str">
        <f t="shared" si="9"/>
        <v/>
      </c>
      <c r="P76" s="44" t="str">
        <f t="shared" si="9"/>
        <v/>
      </c>
      <c r="Q76" s="44" t="str">
        <f t="shared" si="9"/>
        <v/>
      </c>
      <c r="R76" s="44" t="str">
        <f t="shared" si="9"/>
        <v/>
      </c>
      <c r="S76" s="44" t="str">
        <f t="shared" si="9"/>
        <v/>
      </c>
      <c r="T76" s="44" t="str">
        <f t="shared" si="9"/>
        <v/>
      </c>
      <c r="U76" t="str">
        <f t="shared" si="9"/>
        <v/>
      </c>
      <c r="V76">
        <v>3</v>
      </c>
      <c r="W76" t="s">
        <v>106</v>
      </c>
    </row>
  </sheetData>
  <sheetProtection sheet="1" objects="1" scenarios="1"/>
  <hyperlinks>
    <hyperlink ref="A27" location="'Table of Contents'!A1" display="Go to Table of Contents" xr:uid="{7F33D7AB-7DE2-4DC9-B7E0-99AB9946576F}"/>
  </hyperlinks>
  <pageMargins left="0.7" right="0.7" top="0.75" bottom="0.75" header="0.3" footer="0.3"/>
  <pageSetup scale="58" orientation="landscape"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Spinner 1">
              <controlPr defaultSize="0" autoPict="0">
                <anchor moveWithCells="1" sizeWithCells="1">
                  <from>
                    <xdr:col>1</xdr:col>
                    <xdr:colOff>180975</xdr:colOff>
                    <xdr:row>20</xdr:row>
                    <xdr:rowOff>38100</xdr:rowOff>
                  </from>
                  <to>
                    <xdr:col>1</xdr:col>
                    <xdr:colOff>495300</xdr:colOff>
                    <xdr:row>20</xdr:row>
                    <xdr:rowOff>314325</xdr:rowOff>
                  </to>
                </anchor>
              </controlPr>
            </control>
          </mc:Choice>
        </mc:AlternateContent>
        <mc:AlternateContent xmlns:mc="http://schemas.openxmlformats.org/markup-compatibility/2006">
          <mc:Choice Requires="x14">
            <control shapeId="31746" r:id="rId5" name="Spinner 2">
              <controlPr defaultSize="0" autoPict="0">
                <anchor moveWithCells="1" sizeWithCells="1">
                  <from>
                    <xdr:col>1</xdr:col>
                    <xdr:colOff>161925</xdr:colOff>
                    <xdr:row>25</xdr:row>
                    <xdr:rowOff>19050</xdr:rowOff>
                  </from>
                  <to>
                    <xdr:col>1</xdr:col>
                    <xdr:colOff>552450</xdr:colOff>
                    <xdr:row>25</xdr:row>
                    <xdr:rowOff>295275</xdr:rowOff>
                  </to>
                </anchor>
              </controlPr>
            </control>
          </mc:Choice>
        </mc:AlternateContent>
        <mc:AlternateContent xmlns:mc="http://schemas.openxmlformats.org/markup-compatibility/2006">
          <mc:Choice Requires="x14">
            <control shapeId="31747" r:id="rId6" name="Spinner 3">
              <controlPr defaultSize="0" autoPict="0">
                <anchor moveWithCells="1" sizeWithCells="1">
                  <from>
                    <xdr:col>2</xdr:col>
                    <xdr:colOff>180975</xdr:colOff>
                    <xdr:row>20</xdr:row>
                    <xdr:rowOff>28575</xdr:rowOff>
                  </from>
                  <to>
                    <xdr:col>2</xdr:col>
                    <xdr:colOff>495300</xdr:colOff>
                    <xdr:row>20</xdr:row>
                    <xdr:rowOff>304800</xdr:rowOff>
                  </to>
                </anchor>
              </controlPr>
            </control>
          </mc:Choice>
        </mc:AlternateContent>
        <mc:AlternateContent xmlns:mc="http://schemas.openxmlformats.org/markup-compatibility/2006">
          <mc:Choice Requires="x14">
            <control shapeId="31748" r:id="rId7" name="Spinner 4">
              <controlPr defaultSize="0" autoPict="0">
                <anchor moveWithCells="1" sizeWithCells="1">
                  <from>
                    <xdr:col>3</xdr:col>
                    <xdr:colOff>180975</xdr:colOff>
                    <xdr:row>20</xdr:row>
                    <xdr:rowOff>28575</xdr:rowOff>
                  </from>
                  <to>
                    <xdr:col>3</xdr:col>
                    <xdr:colOff>495300</xdr:colOff>
                    <xdr:row>20</xdr:row>
                    <xdr:rowOff>304800</xdr:rowOff>
                  </to>
                </anchor>
              </controlPr>
            </control>
          </mc:Choice>
        </mc:AlternateContent>
        <mc:AlternateContent xmlns:mc="http://schemas.openxmlformats.org/markup-compatibility/2006">
          <mc:Choice Requires="x14">
            <control shapeId="31749" r:id="rId8" name="Spinner 5">
              <controlPr defaultSize="0" autoPict="0">
                <anchor moveWithCells="1" sizeWithCells="1">
                  <from>
                    <xdr:col>4</xdr:col>
                    <xdr:colOff>161925</xdr:colOff>
                    <xdr:row>20</xdr:row>
                    <xdr:rowOff>28575</xdr:rowOff>
                  </from>
                  <to>
                    <xdr:col>4</xdr:col>
                    <xdr:colOff>476250</xdr:colOff>
                    <xdr:row>20</xdr:row>
                    <xdr:rowOff>304800</xdr:rowOff>
                  </to>
                </anchor>
              </controlPr>
            </control>
          </mc:Choice>
        </mc:AlternateContent>
        <mc:AlternateContent xmlns:mc="http://schemas.openxmlformats.org/markup-compatibility/2006">
          <mc:Choice Requires="x14">
            <control shapeId="31750" r:id="rId9" name="Spinner 6">
              <controlPr defaultSize="0" autoPict="0">
                <anchor moveWithCells="1" sizeWithCells="1">
                  <from>
                    <xdr:col>5</xdr:col>
                    <xdr:colOff>161925</xdr:colOff>
                    <xdr:row>20</xdr:row>
                    <xdr:rowOff>19050</xdr:rowOff>
                  </from>
                  <to>
                    <xdr:col>5</xdr:col>
                    <xdr:colOff>476250</xdr:colOff>
                    <xdr:row>20</xdr:row>
                    <xdr:rowOff>295275</xdr:rowOff>
                  </to>
                </anchor>
              </controlPr>
            </control>
          </mc:Choice>
        </mc:AlternateContent>
        <mc:AlternateContent xmlns:mc="http://schemas.openxmlformats.org/markup-compatibility/2006">
          <mc:Choice Requires="x14">
            <control shapeId="31751" r:id="rId10" name="Spinner 7">
              <controlPr defaultSize="0" autoPict="0">
                <anchor moveWithCells="1" sizeWithCells="1">
                  <from>
                    <xdr:col>6</xdr:col>
                    <xdr:colOff>171450</xdr:colOff>
                    <xdr:row>20</xdr:row>
                    <xdr:rowOff>19050</xdr:rowOff>
                  </from>
                  <to>
                    <xdr:col>6</xdr:col>
                    <xdr:colOff>485775</xdr:colOff>
                    <xdr:row>20</xdr:row>
                    <xdr:rowOff>295275</xdr:rowOff>
                  </to>
                </anchor>
              </controlPr>
            </control>
          </mc:Choice>
        </mc:AlternateContent>
        <mc:AlternateContent xmlns:mc="http://schemas.openxmlformats.org/markup-compatibility/2006">
          <mc:Choice Requires="x14">
            <control shapeId="31752" r:id="rId11" name="Spinner 8">
              <controlPr defaultSize="0" autoPict="0">
                <anchor moveWithCells="1" sizeWithCells="1">
                  <from>
                    <xdr:col>7</xdr:col>
                    <xdr:colOff>209550</xdr:colOff>
                    <xdr:row>20</xdr:row>
                    <xdr:rowOff>19050</xdr:rowOff>
                  </from>
                  <to>
                    <xdr:col>7</xdr:col>
                    <xdr:colOff>523875</xdr:colOff>
                    <xdr:row>20</xdr:row>
                    <xdr:rowOff>295275</xdr:rowOff>
                  </to>
                </anchor>
              </controlPr>
            </control>
          </mc:Choice>
        </mc:AlternateContent>
        <mc:AlternateContent xmlns:mc="http://schemas.openxmlformats.org/markup-compatibility/2006">
          <mc:Choice Requires="x14">
            <control shapeId="31753" r:id="rId12" name="Spinner 9">
              <controlPr defaultSize="0" autoPict="0">
                <anchor moveWithCells="1" sizeWithCells="1">
                  <from>
                    <xdr:col>8</xdr:col>
                    <xdr:colOff>142875</xdr:colOff>
                    <xdr:row>20</xdr:row>
                    <xdr:rowOff>19050</xdr:rowOff>
                  </from>
                  <to>
                    <xdr:col>8</xdr:col>
                    <xdr:colOff>457200</xdr:colOff>
                    <xdr:row>20</xdr:row>
                    <xdr:rowOff>295275</xdr:rowOff>
                  </to>
                </anchor>
              </controlPr>
            </control>
          </mc:Choice>
        </mc:AlternateContent>
        <mc:AlternateContent xmlns:mc="http://schemas.openxmlformats.org/markup-compatibility/2006">
          <mc:Choice Requires="x14">
            <control shapeId="31754" r:id="rId13" name="Spinner 10">
              <controlPr defaultSize="0" autoPict="0">
                <anchor moveWithCells="1" sizeWithCells="1">
                  <from>
                    <xdr:col>9</xdr:col>
                    <xdr:colOff>142875</xdr:colOff>
                    <xdr:row>20</xdr:row>
                    <xdr:rowOff>19050</xdr:rowOff>
                  </from>
                  <to>
                    <xdr:col>9</xdr:col>
                    <xdr:colOff>457200</xdr:colOff>
                    <xdr:row>20</xdr:row>
                    <xdr:rowOff>295275</xdr:rowOff>
                  </to>
                </anchor>
              </controlPr>
            </control>
          </mc:Choice>
        </mc:AlternateContent>
        <mc:AlternateContent xmlns:mc="http://schemas.openxmlformats.org/markup-compatibility/2006">
          <mc:Choice Requires="x14">
            <control shapeId="31755" r:id="rId14" name="Spinner 11">
              <controlPr defaultSize="0" autoPict="0">
                <anchor moveWithCells="1" sizeWithCells="1">
                  <from>
                    <xdr:col>10</xdr:col>
                    <xdr:colOff>142875</xdr:colOff>
                    <xdr:row>20</xdr:row>
                    <xdr:rowOff>19050</xdr:rowOff>
                  </from>
                  <to>
                    <xdr:col>10</xdr:col>
                    <xdr:colOff>457200</xdr:colOff>
                    <xdr:row>20</xdr:row>
                    <xdr:rowOff>295275</xdr:rowOff>
                  </to>
                </anchor>
              </controlPr>
            </control>
          </mc:Choice>
        </mc:AlternateContent>
        <mc:AlternateContent xmlns:mc="http://schemas.openxmlformats.org/markup-compatibility/2006">
          <mc:Choice Requires="x14">
            <control shapeId="31756" r:id="rId15" name="Spinner 12">
              <controlPr defaultSize="0" autoPict="0">
                <anchor moveWithCells="1" sizeWithCells="1">
                  <from>
                    <xdr:col>11</xdr:col>
                    <xdr:colOff>142875</xdr:colOff>
                    <xdr:row>20</xdr:row>
                    <xdr:rowOff>28575</xdr:rowOff>
                  </from>
                  <to>
                    <xdr:col>11</xdr:col>
                    <xdr:colOff>457200</xdr:colOff>
                    <xdr:row>20</xdr:row>
                    <xdr:rowOff>304800</xdr:rowOff>
                  </to>
                </anchor>
              </controlPr>
            </control>
          </mc:Choice>
        </mc:AlternateContent>
        <mc:AlternateContent xmlns:mc="http://schemas.openxmlformats.org/markup-compatibility/2006">
          <mc:Choice Requires="x14">
            <control shapeId="31757" r:id="rId16" name="Spinner 13">
              <controlPr defaultSize="0" autoPict="0">
                <anchor moveWithCells="1" sizeWithCells="1">
                  <from>
                    <xdr:col>12</xdr:col>
                    <xdr:colOff>152400</xdr:colOff>
                    <xdr:row>20</xdr:row>
                    <xdr:rowOff>19050</xdr:rowOff>
                  </from>
                  <to>
                    <xdr:col>12</xdr:col>
                    <xdr:colOff>466725</xdr:colOff>
                    <xdr:row>20</xdr:row>
                    <xdr:rowOff>295275</xdr:rowOff>
                  </to>
                </anchor>
              </controlPr>
            </control>
          </mc:Choice>
        </mc:AlternateContent>
        <mc:AlternateContent xmlns:mc="http://schemas.openxmlformats.org/markup-compatibility/2006">
          <mc:Choice Requires="x14">
            <control shapeId="31758" r:id="rId17" name="Spinner 14">
              <controlPr defaultSize="0" autoPict="0">
                <anchor moveWithCells="1" sizeWithCells="1">
                  <from>
                    <xdr:col>13</xdr:col>
                    <xdr:colOff>133350</xdr:colOff>
                    <xdr:row>20</xdr:row>
                    <xdr:rowOff>19050</xdr:rowOff>
                  </from>
                  <to>
                    <xdr:col>13</xdr:col>
                    <xdr:colOff>447675</xdr:colOff>
                    <xdr:row>20</xdr:row>
                    <xdr:rowOff>295275</xdr:rowOff>
                  </to>
                </anchor>
              </controlPr>
            </control>
          </mc:Choice>
        </mc:AlternateContent>
        <mc:AlternateContent xmlns:mc="http://schemas.openxmlformats.org/markup-compatibility/2006">
          <mc:Choice Requires="x14">
            <control shapeId="31759" r:id="rId18" name="Spinner 15">
              <controlPr defaultSize="0" autoPict="0">
                <anchor moveWithCells="1" sizeWithCells="1">
                  <from>
                    <xdr:col>14</xdr:col>
                    <xdr:colOff>152400</xdr:colOff>
                    <xdr:row>20</xdr:row>
                    <xdr:rowOff>19050</xdr:rowOff>
                  </from>
                  <to>
                    <xdr:col>14</xdr:col>
                    <xdr:colOff>466725</xdr:colOff>
                    <xdr:row>20</xdr:row>
                    <xdr:rowOff>295275</xdr:rowOff>
                  </to>
                </anchor>
              </controlPr>
            </control>
          </mc:Choice>
        </mc:AlternateContent>
        <mc:AlternateContent xmlns:mc="http://schemas.openxmlformats.org/markup-compatibility/2006">
          <mc:Choice Requires="x14">
            <control shapeId="31760" r:id="rId19" name="Spinner 16">
              <controlPr defaultSize="0" autoPict="0">
                <anchor moveWithCells="1" sizeWithCells="1">
                  <from>
                    <xdr:col>15</xdr:col>
                    <xdr:colOff>161925</xdr:colOff>
                    <xdr:row>20</xdr:row>
                    <xdr:rowOff>19050</xdr:rowOff>
                  </from>
                  <to>
                    <xdr:col>15</xdr:col>
                    <xdr:colOff>476250</xdr:colOff>
                    <xdr:row>20</xdr:row>
                    <xdr:rowOff>295275</xdr:rowOff>
                  </to>
                </anchor>
              </controlPr>
            </control>
          </mc:Choice>
        </mc:AlternateContent>
        <mc:AlternateContent xmlns:mc="http://schemas.openxmlformats.org/markup-compatibility/2006">
          <mc:Choice Requires="x14">
            <control shapeId="31761" r:id="rId20" name="Spinner 17">
              <controlPr defaultSize="0" autoPict="0">
                <anchor moveWithCells="1" sizeWithCells="1">
                  <from>
                    <xdr:col>16</xdr:col>
                    <xdr:colOff>161925</xdr:colOff>
                    <xdr:row>20</xdr:row>
                    <xdr:rowOff>19050</xdr:rowOff>
                  </from>
                  <to>
                    <xdr:col>16</xdr:col>
                    <xdr:colOff>476250</xdr:colOff>
                    <xdr:row>20</xdr:row>
                    <xdr:rowOff>295275</xdr:rowOff>
                  </to>
                </anchor>
              </controlPr>
            </control>
          </mc:Choice>
        </mc:AlternateContent>
        <mc:AlternateContent xmlns:mc="http://schemas.openxmlformats.org/markup-compatibility/2006">
          <mc:Choice Requires="x14">
            <control shapeId="31762" r:id="rId21" name="Spinner 18">
              <controlPr defaultSize="0" autoPict="0">
                <anchor moveWithCells="1" sizeWithCells="1">
                  <from>
                    <xdr:col>17</xdr:col>
                    <xdr:colOff>142875</xdr:colOff>
                    <xdr:row>20</xdr:row>
                    <xdr:rowOff>19050</xdr:rowOff>
                  </from>
                  <to>
                    <xdr:col>17</xdr:col>
                    <xdr:colOff>457200</xdr:colOff>
                    <xdr:row>20</xdr:row>
                    <xdr:rowOff>295275</xdr:rowOff>
                  </to>
                </anchor>
              </controlPr>
            </control>
          </mc:Choice>
        </mc:AlternateContent>
        <mc:AlternateContent xmlns:mc="http://schemas.openxmlformats.org/markup-compatibility/2006">
          <mc:Choice Requires="x14">
            <control shapeId="31763" r:id="rId22" name="Spinner 19">
              <controlPr defaultSize="0" autoPict="0">
                <anchor moveWithCells="1" sizeWithCells="1">
                  <from>
                    <xdr:col>18</xdr:col>
                    <xdr:colOff>161925</xdr:colOff>
                    <xdr:row>20</xdr:row>
                    <xdr:rowOff>19050</xdr:rowOff>
                  </from>
                  <to>
                    <xdr:col>18</xdr:col>
                    <xdr:colOff>476250</xdr:colOff>
                    <xdr:row>20</xdr:row>
                    <xdr:rowOff>295275</xdr:rowOff>
                  </to>
                </anchor>
              </controlPr>
            </control>
          </mc:Choice>
        </mc:AlternateContent>
        <mc:AlternateContent xmlns:mc="http://schemas.openxmlformats.org/markup-compatibility/2006">
          <mc:Choice Requires="x14">
            <control shapeId="31764" r:id="rId23" name="Spinner 20">
              <controlPr defaultSize="0" autoPict="0">
                <anchor moveWithCells="1" sizeWithCells="1">
                  <from>
                    <xdr:col>19</xdr:col>
                    <xdr:colOff>152400</xdr:colOff>
                    <xdr:row>20</xdr:row>
                    <xdr:rowOff>19050</xdr:rowOff>
                  </from>
                  <to>
                    <xdr:col>19</xdr:col>
                    <xdr:colOff>466725</xdr:colOff>
                    <xdr:row>20</xdr:row>
                    <xdr:rowOff>295275</xdr:rowOff>
                  </to>
                </anchor>
              </controlPr>
            </control>
          </mc:Choice>
        </mc:AlternateContent>
        <mc:AlternateContent xmlns:mc="http://schemas.openxmlformats.org/markup-compatibility/2006">
          <mc:Choice Requires="x14">
            <control shapeId="31765" r:id="rId24" name="Spinner 21">
              <controlPr defaultSize="0" autoPict="0">
                <anchor moveWithCells="1" sizeWithCells="1">
                  <from>
                    <xdr:col>20</xdr:col>
                    <xdr:colOff>123825</xdr:colOff>
                    <xdr:row>20</xdr:row>
                    <xdr:rowOff>19050</xdr:rowOff>
                  </from>
                  <to>
                    <xdr:col>20</xdr:col>
                    <xdr:colOff>438150</xdr:colOff>
                    <xdr:row>20</xdr:row>
                    <xdr:rowOff>295275</xdr:rowOff>
                  </to>
                </anchor>
              </controlPr>
            </control>
          </mc:Choice>
        </mc:AlternateContent>
        <mc:AlternateContent xmlns:mc="http://schemas.openxmlformats.org/markup-compatibility/2006">
          <mc:Choice Requires="x14">
            <control shapeId="31766" r:id="rId25" name="Spinner 22">
              <controlPr defaultSize="0" autoPict="0">
                <anchor moveWithCells="1" sizeWithCells="1">
                  <from>
                    <xdr:col>1</xdr:col>
                    <xdr:colOff>142875</xdr:colOff>
                    <xdr:row>16</xdr:row>
                    <xdr:rowOff>28575</xdr:rowOff>
                  </from>
                  <to>
                    <xdr:col>1</xdr:col>
                    <xdr:colOff>466725</xdr:colOff>
                    <xdr:row>16</xdr:row>
                    <xdr:rowOff>304800</xdr:rowOff>
                  </to>
                </anchor>
              </controlPr>
            </control>
          </mc:Choice>
        </mc:AlternateContent>
        <mc:AlternateContent xmlns:mc="http://schemas.openxmlformats.org/markup-compatibility/2006">
          <mc:Choice Requires="x14">
            <control shapeId="31767" r:id="rId26" name="Spinner 23">
              <controlPr defaultSize="0" autoPict="0">
                <anchor moveWithCells="1" sizeWithCells="1">
                  <from>
                    <xdr:col>2</xdr:col>
                    <xdr:colOff>133350</xdr:colOff>
                    <xdr:row>16</xdr:row>
                    <xdr:rowOff>28575</xdr:rowOff>
                  </from>
                  <to>
                    <xdr:col>2</xdr:col>
                    <xdr:colOff>457200</xdr:colOff>
                    <xdr:row>16</xdr:row>
                    <xdr:rowOff>304800</xdr:rowOff>
                  </to>
                </anchor>
              </controlPr>
            </control>
          </mc:Choice>
        </mc:AlternateContent>
        <mc:AlternateContent xmlns:mc="http://schemas.openxmlformats.org/markup-compatibility/2006">
          <mc:Choice Requires="x14">
            <control shapeId="31768" r:id="rId27" name="Spinner 24">
              <controlPr defaultSize="0" autoPict="0">
                <anchor moveWithCells="1" sizeWithCells="1">
                  <from>
                    <xdr:col>3</xdr:col>
                    <xdr:colOff>142875</xdr:colOff>
                    <xdr:row>16</xdr:row>
                    <xdr:rowOff>28575</xdr:rowOff>
                  </from>
                  <to>
                    <xdr:col>3</xdr:col>
                    <xdr:colOff>466725</xdr:colOff>
                    <xdr:row>16</xdr:row>
                    <xdr:rowOff>304800</xdr:rowOff>
                  </to>
                </anchor>
              </controlPr>
            </control>
          </mc:Choice>
        </mc:AlternateContent>
        <mc:AlternateContent xmlns:mc="http://schemas.openxmlformats.org/markup-compatibility/2006">
          <mc:Choice Requires="x14">
            <control shapeId="31769" r:id="rId28" name="Spinner 25">
              <controlPr defaultSize="0" autoPict="0">
                <anchor moveWithCells="1" sizeWithCells="1">
                  <from>
                    <xdr:col>4</xdr:col>
                    <xdr:colOff>114300</xdr:colOff>
                    <xdr:row>16</xdr:row>
                    <xdr:rowOff>28575</xdr:rowOff>
                  </from>
                  <to>
                    <xdr:col>4</xdr:col>
                    <xdr:colOff>438150</xdr:colOff>
                    <xdr:row>16</xdr:row>
                    <xdr:rowOff>304800</xdr:rowOff>
                  </to>
                </anchor>
              </controlPr>
            </control>
          </mc:Choice>
        </mc:AlternateContent>
        <mc:AlternateContent xmlns:mc="http://schemas.openxmlformats.org/markup-compatibility/2006">
          <mc:Choice Requires="x14">
            <control shapeId="31770" r:id="rId29" name="Spinner 26">
              <controlPr defaultSize="0" autoPict="0">
                <anchor moveWithCells="1" sizeWithCells="1">
                  <from>
                    <xdr:col>5</xdr:col>
                    <xdr:colOff>123825</xdr:colOff>
                    <xdr:row>16</xdr:row>
                    <xdr:rowOff>28575</xdr:rowOff>
                  </from>
                  <to>
                    <xdr:col>5</xdr:col>
                    <xdr:colOff>447675</xdr:colOff>
                    <xdr:row>16</xdr:row>
                    <xdr:rowOff>304800</xdr:rowOff>
                  </to>
                </anchor>
              </controlPr>
            </control>
          </mc:Choice>
        </mc:AlternateContent>
        <mc:AlternateContent xmlns:mc="http://schemas.openxmlformats.org/markup-compatibility/2006">
          <mc:Choice Requires="x14">
            <control shapeId="31771" r:id="rId30" name="Spinner 27">
              <controlPr defaultSize="0" autoPict="0">
                <anchor moveWithCells="1" sizeWithCells="1">
                  <from>
                    <xdr:col>6</xdr:col>
                    <xdr:colOff>142875</xdr:colOff>
                    <xdr:row>16</xdr:row>
                    <xdr:rowOff>28575</xdr:rowOff>
                  </from>
                  <to>
                    <xdr:col>6</xdr:col>
                    <xdr:colOff>466725</xdr:colOff>
                    <xdr:row>16</xdr:row>
                    <xdr:rowOff>304800</xdr:rowOff>
                  </to>
                </anchor>
              </controlPr>
            </control>
          </mc:Choice>
        </mc:AlternateContent>
        <mc:AlternateContent xmlns:mc="http://schemas.openxmlformats.org/markup-compatibility/2006">
          <mc:Choice Requires="x14">
            <control shapeId="31772" r:id="rId31" name="Spinner 28">
              <controlPr defaultSize="0" autoPict="0">
                <anchor moveWithCells="1" sizeWithCells="1">
                  <from>
                    <xdr:col>7</xdr:col>
                    <xdr:colOff>133350</xdr:colOff>
                    <xdr:row>16</xdr:row>
                    <xdr:rowOff>28575</xdr:rowOff>
                  </from>
                  <to>
                    <xdr:col>7</xdr:col>
                    <xdr:colOff>457200</xdr:colOff>
                    <xdr:row>16</xdr:row>
                    <xdr:rowOff>304800</xdr:rowOff>
                  </to>
                </anchor>
              </controlPr>
            </control>
          </mc:Choice>
        </mc:AlternateContent>
        <mc:AlternateContent xmlns:mc="http://schemas.openxmlformats.org/markup-compatibility/2006">
          <mc:Choice Requires="x14">
            <control shapeId="31773" r:id="rId32" name="Spinner 29">
              <controlPr defaultSize="0" autoPict="0">
                <anchor moveWithCells="1" sizeWithCells="1">
                  <from>
                    <xdr:col>8</xdr:col>
                    <xdr:colOff>133350</xdr:colOff>
                    <xdr:row>16</xdr:row>
                    <xdr:rowOff>28575</xdr:rowOff>
                  </from>
                  <to>
                    <xdr:col>8</xdr:col>
                    <xdr:colOff>457200</xdr:colOff>
                    <xdr:row>16</xdr:row>
                    <xdr:rowOff>304800</xdr:rowOff>
                  </to>
                </anchor>
              </controlPr>
            </control>
          </mc:Choice>
        </mc:AlternateContent>
        <mc:AlternateContent xmlns:mc="http://schemas.openxmlformats.org/markup-compatibility/2006">
          <mc:Choice Requires="x14">
            <control shapeId="31774" r:id="rId33" name="Spinner 30">
              <controlPr defaultSize="0" autoPict="0">
                <anchor moveWithCells="1" sizeWithCells="1">
                  <from>
                    <xdr:col>9</xdr:col>
                    <xdr:colOff>133350</xdr:colOff>
                    <xdr:row>16</xdr:row>
                    <xdr:rowOff>28575</xdr:rowOff>
                  </from>
                  <to>
                    <xdr:col>9</xdr:col>
                    <xdr:colOff>457200</xdr:colOff>
                    <xdr:row>16</xdr:row>
                    <xdr:rowOff>304800</xdr:rowOff>
                  </to>
                </anchor>
              </controlPr>
            </control>
          </mc:Choice>
        </mc:AlternateContent>
        <mc:AlternateContent xmlns:mc="http://schemas.openxmlformats.org/markup-compatibility/2006">
          <mc:Choice Requires="x14">
            <control shapeId="31775" r:id="rId34" name="Spinner 31">
              <controlPr defaultSize="0" autoPict="0">
                <anchor moveWithCells="1" sizeWithCells="1">
                  <from>
                    <xdr:col>10</xdr:col>
                    <xdr:colOff>123825</xdr:colOff>
                    <xdr:row>16</xdr:row>
                    <xdr:rowOff>28575</xdr:rowOff>
                  </from>
                  <to>
                    <xdr:col>10</xdr:col>
                    <xdr:colOff>447675</xdr:colOff>
                    <xdr:row>16</xdr:row>
                    <xdr:rowOff>304800</xdr:rowOff>
                  </to>
                </anchor>
              </controlPr>
            </control>
          </mc:Choice>
        </mc:AlternateContent>
        <mc:AlternateContent xmlns:mc="http://schemas.openxmlformats.org/markup-compatibility/2006">
          <mc:Choice Requires="x14">
            <control shapeId="31776" r:id="rId35" name="Spinner 32">
              <controlPr defaultSize="0" autoPict="0">
                <anchor moveWithCells="1" sizeWithCells="1">
                  <from>
                    <xdr:col>11</xdr:col>
                    <xdr:colOff>133350</xdr:colOff>
                    <xdr:row>16</xdr:row>
                    <xdr:rowOff>28575</xdr:rowOff>
                  </from>
                  <to>
                    <xdr:col>11</xdr:col>
                    <xdr:colOff>457200</xdr:colOff>
                    <xdr:row>16</xdr:row>
                    <xdr:rowOff>304800</xdr:rowOff>
                  </to>
                </anchor>
              </controlPr>
            </control>
          </mc:Choice>
        </mc:AlternateContent>
        <mc:AlternateContent xmlns:mc="http://schemas.openxmlformats.org/markup-compatibility/2006">
          <mc:Choice Requires="x14">
            <control shapeId="31777" r:id="rId36" name="Spinner 33">
              <controlPr defaultSize="0" autoPict="0">
                <anchor moveWithCells="1" sizeWithCells="1">
                  <from>
                    <xdr:col>12</xdr:col>
                    <xdr:colOff>152400</xdr:colOff>
                    <xdr:row>16</xdr:row>
                    <xdr:rowOff>28575</xdr:rowOff>
                  </from>
                  <to>
                    <xdr:col>12</xdr:col>
                    <xdr:colOff>476250</xdr:colOff>
                    <xdr:row>16</xdr:row>
                    <xdr:rowOff>304800</xdr:rowOff>
                  </to>
                </anchor>
              </controlPr>
            </control>
          </mc:Choice>
        </mc:AlternateContent>
        <mc:AlternateContent xmlns:mc="http://schemas.openxmlformats.org/markup-compatibility/2006">
          <mc:Choice Requires="x14">
            <control shapeId="31778" r:id="rId37" name="Spinner 34">
              <controlPr defaultSize="0" autoPict="0">
                <anchor moveWithCells="1" sizeWithCells="1">
                  <from>
                    <xdr:col>13</xdr:col>
                    <xdr:colOff>133350</xdr:colOff>
                    <xdr:row>16</xdr:row>
                    <xdr:rowOff>28575</xdr:rowOff>
                  </from>
                  <to>
                    <xdr:col>13</xdr:col>
                    <xdr:colOff>457200</xdr:colOff>
                    <xdr:row>16</xdr:row>
                    <xdr:rowOff>304800</xdr:rowOff>
                  </to>
                </anchor>
              </controlPr>
            </control>
          </mc:Choice>
        </mc:AlternateContent>
        <mc:AlternateContent xmlns:mc="http://schemas.openxmlformats.org/markup-compatibility/2006">
          <mc:Choice Requires="x14">
            <control shapeId="31779" r:id="rId38" name="Spinner 35">
              <controlPr defaultSize="0" autoPict="0">
                <anchor moveWithCells="1" sizeWithCells="1">
                  <from>
                    <xdr:col>14</xdr:col>
                    <xdr:colOff>133350</xdr:colOff>
                    <xdr:row>16</xdr:row>
                    <xdr:rowOff>28575</xdr:rowOff>
                  </from>
                  <to>
                    <xdr:col>14</xdr:col>
                    <xdr:colOff>457200</xdr:colOff>
                    <xdr:row>16</xdr:row>
                    <xdr:rowOff>304800</xdr:rowOff>
                  </to>
                </anchor>
              </controlPr>
            </control>
          </mc:Choice>
        </mc:AlternateContent>
        <mc:AlternateContent xmlns:mc="http://schemas.openxmlformats.org/markup-compatibility/2006">
          <mc:Choice Requires="x14">
            <control shapeId="31780" r:id="rId39" name="Spinner 36">
              <controlPr defaultSize="0" autoPict="0">
                <anchor moveWithCells="1" sizeWithCells="1">
                  <from>
                    <xdr:col>15</xdr:col>
                    <xdr:colOff>142875</xdr:colOff>
                    <xdr:row>16</xdr:row>
                    <xdr:rowOff>28575</xdr:rowOff>
                  </from>
                  <to>
                    <xdr:col>15</xdr:col>
                    <xdr:colOff>466725</xdr:colOff>
                    <xdr:row>16</xdr:row>
                    <xdr:rowOff>304800</xdr:rowOff>
                  </to>
                </anchor>
              </controlPr>
            </control>
          </mc:Choice>
        </mc:AlternateContent>
        <mc:AlternateContent xmlns:mc="http://schemas.openxmlformats.org/markup-compatibility/2006">
          <mc:Choice Requires="x14">
            <control shapeId="31781" r:id="rId40" name="Spinner 37">
              <controlPr defaultSize="0" autoPict="0">
                <anchor moveWithCells="1" sizeWithCells="1">
                  <from>
                    <xdr:col>16</xdr:col>
                    <xdr:colOff>133350</xdr:colOff>
                    <xdr:row>16</xdr:row>
                    <xdr:rowOff>28575</xdr:rowOff>
                  </from>
                  <to>
                    <xdr:col>16</xdr:col>
                    <xdr:colOff>457200</xdr:colOff>
                    <xdr:row>16</xdr:row>
                    <xdr:rowOff>304800</xdr:rowOff>
                  </to>
                </anchor>
              </controlPr>
            </control>
          </mc:Choice>
        </mc:AlternateContent>
        <mc:AlternateContent xmlns:mc="http://schemas.openxmlformats.org/markup-compatibility/2006">
          <mc:Choice Requires="x14">
            <control shapeId="31782" r:id="rId41" name="Spinner 38">
              <controlPr defaultSize="0" autoPict="0">
                <anchor moveWithCells="1" sizeWithCells="1">
                  <from>
                    <xdr:col>17</xdr:col>
                    <xdr:colOff>114300</xdr:colOff>
                    <xdr:row>16</xdr:row>
                    <xdr:rowOff>28575</xdr:rowOff>
                  </from>
                  <to>
                    <xdr:col>17</xdr:col>
                    <xdr:colOff>438150</xdr:colOff>
                    <xdr:row>16</xdr:row>
                    <xdr:rowOff>304800</xdr:rowOff>
                  </to>
                </anchor>
              </controlPr>
            </control>
          </mc:Choice>
        </mc:AlternateContent>
        <mc:AlternateContent xmlns:mc="http://schemas.openxmlformats.org/markup-compatibility/2006">
          <mc:Choice Requires="x14">
            <control shapeId="31783" r:id="rId42" name="Spinner 39">
              <controlPr defaultSize="0" autoPict="0">
                <anchor moveWithCells="1" sizeWithCells="1">
                  <from>
                    <xdr:col>18</xdr:col>
                    <xdr:colOff>152400</xdr:colOff>
                    <xdr:row>16</xdr:row>
                    <xdr:rowOff>28575</xdr:rowOff>
                  </from>
                  <to>
                    <xdr:col>18</xdr:col>
                    <xdr:colOff>476250</xdr:colOff>
                    <xdr:row>16</xdr:row>
                    <xdr:rowOff>304800</xdr:rowOff>
                  </to>
                </anchor>
              </controlPr>
            </control>
          </mc:Choice>
        </mc:AlternateContent>
        <mc:AlternateContent xmlns:mc="http://schemas.openxmlformats.org/markup-compatibility/2006">
          <mc:Choice Requires="x14">
            <control shapeId="31784" r:id="rId43" name="Spinner 40">
              <controlPr defaultSize="0" autoPict="0">
                <anchor moveWithCells="1" sizeWithCells="1">
                  <from>
                    <xdr:col>19</xdr:col>
                    <xdr:colOff>123825</xdr:colOff>
                    <xdr:row>16</xdr:row>
                    <xdr:rowOff>28575</xdr:rowOff>
                  </from>
                  <to>
                    <xdr:col>19</xdr:col>
                    <xdr:colOff>447675</xdr:colOff>
                    <xdr:row>16</xdr:row>
                    <xdr:rowOff>304800</xdr:rowOff>
                  </to>
                </anchor>
              </controlPr>
            </control>
          </mc:Choice>
        </mc:AlternateContent>
        <mc:AlternateContent xmlns:mc="http://schemas.openxmlformats.org/markup-compatibility/2006">
          <mc:Choice Requires="x14">
            <control shapeId="31785" r:id="rId44" name="Spinner 41">
              <controlPr defaultSize="0" autoPict="0">
                <anchor moveWithCells="1" sizeWithCells="1">
                  <from>
                    <xdr:col>20</xdr:col>
                    <xdr:colOff>133350</xdr:colOff>
                    <xdr:row>16</xdr:row>
                    <xdr:rowOff>28575</xdr:rowOff>
                  </from>
                  <to>
                    <xdr:col>20</xdr:col>
                    <xdr:colOff>457200</xdr:colOff>
                    <xdr:row>16</xdr:row>
                    <xdr:rowOff>304800</xdr:rowOff>
                  </to>
                </anchor>
              </controlPr>
            </control>
          </mc:Choice>
        </mc:AlternateContent>
        <mc:AlternateContent xmlns:mc="http://schemas.openxmlformats.org/markup-compatibility/2006">
          <mc:Choice Requires="x14">
            <control shapeId="31786" r:id="rId45" name="Spinner 42">
              <controlPr defaultSize="0" autoPict="0">
                <anchor moveWithCells="1" sizeWithCells="1">
                  <from>
                    <xdr:col>9</xdr:col>
                    <xdr:colOff>161925</xdr:colOff>
                    <xdr:row>25</xdr:row>
                    <xdr:rowOff>19050</xdr:rowOff>
                  </from>
                  <to>
                    <xdr:col>9</xdr:col>
                    <xdr:colOff>552450</xdr:colOff>
                    <xdr:row>25</xdr:row>
                    <xdr:rowOff>295275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8850E-3149-46A3-8223-ECACAAACD71D}">
  <sheetPr>
    <pageSetUpPr fitToPage="1"/>
  </sheetPr>
  <dimension ref="A8:W76"/>
  <sheetViews>
    <sheetView workbookViewId="0"/>
  </sheetViews>
  <sheetFormatPr defaultRowHeight="15" x14ac:dyDescent="0.25"/>
  <cols>
    <col min="1" max="1" width="24.42578125" customWidth="1"/>
    <col min="2" max="21" width="11.5703125" customWidth="1"/>
    <col min="22" max="22" width="1.85546875" customWidth="1"/>
  </cols>
  <sheetData>
    <row r="8" spans="1:21" s="1" customFormat="1" ht="25.5" customHeight="1" x14ac:dyDescent="0.25">
      <c r="A8" s="12"/>
    </row>
    <row r="9" spans="1:21" s="1" customFormat="1" ht="25.5" customHeight="1" x14ac:dyDescent="0.25">
      <c r="A9" s="12"/>
    </row>
    <row r="10" spans="1:21" s="1" customFormat="1" ht="25.5" customHeight="1" x14ac:dyDescent="0.25">
      <c r="A10" s="12"/>
    </row>
    <row r="11" spans="1:21" s="1" customFormat="1" ht="25.5" customHeight="1" x14ac:dyDescent="0.25">
      <c r="A11" s="12"/>
    </row>
    <row r="12" spans="1:21" s="1" customFormat="1" ht="25.5" customHeight="1" x14ac:dyDescent="0.25">
      <c r="A12" s="12"/>
    </row>
    <row r="13" spans="1:21" s="1" customFormat="1" ht="25.5" customHeight="1" x14ac:dyDescent="0.25">
      <c r="A13" s="12"/>
    </row>
    <row r="14" spans="1:21" s="1" customFormat="1" ht="25.5" customHeight="1" x14ac:dyDescent="0.25">
      <c r="A14" s="12"/>
    </row>
    <row r="15" spans="1:21" s="1" customFormat="1" ht="25.5" customHeight="1" x14ac:dyDescent="0.25">
      <c r="A15" s="12"/>
    </row>
    <row r="16" spans="1:21" s="28" customFormat="1" ht="25.5" customHeight="1" x14ac:dyDescent="0.25">
      <c r="A16" s="26" t="str">
        <f>CONCATENATE("Tax = ", O26," Billion")</f>
        <v>Tax = 13.10 Billion</v>
      </c>
      <c r="B16" s="29" t="str">
        <f>'RAND(2020)'!H43</f>
        <v/>
      </c>
      <c r="C16" s="29">
        <f>'RAND(2020)'!H44</f>
        <v>5.6030000000000006</v>
      </c>
      <c r="D16" s="29">
        <f>'RAND(2020)'!H45</f>
        <v>7.496999999999999</v>
      </c>
      <c r="E16" s="29" t="str">
        <f>'RAND(2020)'!H46</f>
        <v/>
      </c>
      <c r="F16" s="29" t="str">
        <f>'RAND(2020)'!H47</f>
        <v/>
      </c>
      <c r="G16" s="29" t="str">
        <f>'RAND(2020)'!H48</f>
        <v/>
      </c>
      <c r="H16" s="29" t="str">
        <f>'RAND(2020)'!H49</f>
        <v/>
      </c>
      <c r="I16" s="29" t="str">
        <f>'RAND(2020)'!H50</f>
        <v/>
      </c>
      <c r="J16" s="29" t="str">
        <f>'RAND(2020)'!H51</f>
        <v/>
      </c>
      <c r="K16" s="29" t="str">
        <f>'RAND(2020)'!H52</f>
        <v/>
      </c>
      <c r="L16" s="29" t="str">
        <f>'RAND(2020)'!H53</f>
        <v/>
      </c>
      <c r="M16" s="29" t="str">
        <f>'RAND(2020)'!H54</f>
        <v/>
      </c>
      <c r="N16" s="29" t="str">
        <f>'RAND(2020)'!H55</f>
        <v/>
      </c>
      <c r="O16" s="29" t="str">
        <f>'RAND(2020)'!H56</f>
        <v/>
      </c>
      <c r="P16" s="29" t="str">
        <f>'RAND(2020)'!H57</f>
        <v/>
      </c>
      <c r="Q16" s="29" t="str">
        <f>'RAND(2020)'!H58</f>
        <v/>
      </c>
      <c r="R16" s="29" t="str">
        <f>'RAND(2020)'!H59</f>
        <v/>
      </c>
      <c r="S16" s="29" t="str">
        <f>'RAND(2020)'!H60</f>
        <v/>
      </c>
      <c r="T16" s="29" t="str">
        <f>'RAND(2020)'!H61</f>
        <v/>
      </c>
      <c r="U16" s="29" t="str">
        <f>'RAND(2020)'!H62</f>
        <v/>
      </c>
    </row>
    <row r="17" spans="1:22" s="1" customFormat="1" ht="25.5" customHeight="1" x14ac:dyDescent="0.25">
      <c r="A17" s="12"/>
    </row>
    <row r="18" spans="1:22" s="1" customFormat="1" ht="25.5" customHeight="1" x14ac:dyDescent="0.25">
      <c r="A18" s="4" t="s">
        <v>10</v>
      </c>
      <c r="B18" s="9">
        <v>0</v>
      </c>
      <c r="C18" s="9">
        <v>6.5</v>
      </c>
      <c r="D18" s="9">
        <v>20</v>
      </c>
      <c r="E18" s="9">
        <v>0</v>
      </c>
      <c r="F18" s="9">
        <v>0</v>
      </c>
      <c r="G18" s="9">
        <v>0</v>
      </c>
      <c r="H18" s="9">
        <v>0</v>
      </c>
      <c r="I18" s="9">
        <v>0</v>
      </c>
      <c r="J18" s="9">
        <v>0</v>
      </c>
      <c r="K18" s="9">
        <v>0</v>
      </c>
      <c r="L18" s="9">
        <v>0</v>
      </c>
      <c r="M18" s="9">
        <v>0</v>
      </c>
      <c r="N18" s="9">
        <v>0</v>
      </c>
      <c r="O18" s="9">
        <v>0</v>
      </c>
      <c r="P18" s="9">
        <v>0</v>
      </c>
      <c r="Q18" s="9">
        <v>0</v>
      </c>
      <c r="R18" s="9">
        <v>0</v>
      </c>
      <c r="S18" s="9">
        <v>0</v>
      </c>
      <c r="T18" s="9">
        <v>0</v>
      </c>
      <c r="U18" s="9">
        <v>0</v>
      </c>
    </row>
    <row r="19" spans="1:22" s="28" customFormat="1" ht="25.5" customHeight="1" x14ac:dyDescent="0.25">
      <c r="A19" s="26" t="s">
        <v>27</v>
      </c>
      <c r="B19" s="27" t="str">
        <f>'RAND(2020)'!I43</f>
        <v/>
      </c>
      <c r="C19" s="27">
        <f>'RAND(2020)'!I44</f>
        <v>6.5000000000000002E-2</v>
      </c>
      <c r="D19" s="27">
        <f>'RAND(2020)'!I45</f>
        <v>4.9979999999999997E-2</v>
      </c>
      <c r="E19" s="27" t="str">
        <f>'RAND(2020)'!I46</f>
        <v/>
      </c>
      <c r="F19" s="27" t="str">
        <f>'RAND(2020)'!I47</f>
        <v/>
      </c>
      <c r="G19" s="27" t="str">
        <f>'RAND(2020)'!I48</f>
        <v/>
      </c>
      <c r="H19" s="27" t="str">
        <f>'RAND(2020)'!I49</f>
        <v/>
      </c>
      <c r="I19" s="27" t="str">
        <f>'RAND(2020)'!I50</f>
        <v/>
      </c>
      <c r="J19" s="27" t="str">
        <f>'RAND(2020)'!I51</f>
        <v/>
      </c>
      <c r="K19" s="27" t="str">
        <f>'RAND(2020)'!I52</f>
        <v/>
      </c>
      <c r="L19" s="27" t="str">
        <f>'RAND(2020)'!I53</f>
        <v/>
      </c>
      <c r="M19" s="27" t="str">
        <f>'RAND(2020)'!I54</f>
        <v/>
      </c>
      <c r="N19" s="27" t="str">
        <f>'RAND(2020)'!I55</f>
        <v/>
      </c>
      <c r="O19" s="27" t="str">
        <f>'RAND(2020)'!I56</f>
        <v/>
      </c>
      <c r="P19" s="27" t="str">
        <f>'RAND(2020)'!I57</f>
        <v/>
      </c>
      <c r="Q19" s="27" t="str">
        <f>'RAND(2020)'!I58</f>
        <v/>
      </c>
      <c r="R19" s="27" t="str">
        <f>'RAND(2020)'!I59</f>
        <v/>
      </c>
      <c r="S19" s="27" t="str">
        <f>'RAND(2020)'!I60</f>
        <v/>
      </c>
      <c r="T19" s="27" t="str">
        <f>'RAND(2020)'!I61</f>
        <v/>
      </c>
      <c r="U19" s="27" t="str">
        <f>'RAND(2020)'!I62</f>
        <v/>
      </c>
    </row>
    <row r="20" spans="1:22" s="1" customFormat="1" ht="25.5" customHeight="1" x14ac:dyDescent="0.25">
      <c r="A20" s="4" t="s">
        <v>9</v>
      </c>
      <c r="B20" s="9">
        <v>0</v>
      </c>
      <c r="C20" s="9">
        <v>6.5</v>
      </c>
      <c r="D20" s="9">
        <v>0</v>
      </c>
      <c r="E20" s="9">
        <v>0</v>
      </c>
      <c r="F20" s="9">
        <v>0</v>
      </c>
      <c r="G20" s="9">
        <v>0</v>
      </c>
      <c r="H20" s="9">
        <v>0</v>
      </c>
      <c r="I20" s="9">
        <v>0</v>
      </c>
      <c r="J20" s="9">
        <v>0</v>
      </c>
      <c r="K20" s="9">
        <v>0</v>
      </c>
      <c r="L20" s="9">
        <v>0</v>
      </c>
      <c r="M20" s="9">
        <v>0</v>
      </c>
      <c r="N20" s="9">
        <v>0</v>
      </c>
      <c r="O20" s="9">
        <v>0</v>
      </c>
      <c r="P20" s="9">
        <v>0</v>
      </c>
      <c r="Q20" s="9">
        <v>0</v>
      </c>
      <c r="R20" s="9">
        <v>0</v>
      </c>
      <c r="S20" s="9">
        <v>0</v>
      </c>
      <c r="T20" s="9">
        <v>0</v>
      </c>
      <c r="U20" s="9">
        <v>0</v>
      </c>
    </row>
    <row r="21" spans="1:22" s="1" customFormat="1" ht="25.5" customHeight="1" x14ac:dyDescent="0.25">
      <c r="A21" s="12"/>
    </row>
    <row r="22" spans="1:22" s="13" customFormat="1" ht="25.5" customHeight="1" x14ac:dyDescent="0.25">
      <c r="A22" s="17" t="str">
        <f>IF('RAND(2020)'!D66&lt;0,"Error - Minimums too high",IF('RAND(2020)'!D66&gt;1,"Error - Maximums too low",""))</f>
        <v/>
      </c>
      <c r="B22" s="16" t="str">
        <f t="shared" ref="B22:C22" si="0">IF(B20&gt;B18,"Error             min &gt; max","")</f>
        <v/>
      </c>
      <c r="C22" s="16" t="str">
        <f t="shared" si="0"/>
        <v/>
      </c>
      <c r="D22" s="16" t="str">
        <f>IF(D20&gt;D18,"Error             min &gt; max","")</f>
        <v/>
      </c>
      <c r="E22" s="16" t="str">
        <f t="shared" ref="E22:U22" si="1">IF(E20&gt;E18,"Error             min &gt; max","")</f>
        <v/>
      </c>
      <c r="F22" s="16" t="str">
        <f t="shared" si="1"/>
        <v/>
      </c>
      <c r="G22" s="16" t="str">
        <f t="shared" si="1"/>
        <v/>
      </c>
      <c r="H22" s="16" t="str">
        <f t="shared" si="1"/>
        <v/>
      </c>
      <c r="I22" s="16" t="str">
        <f t="shared" si="1"/>
        <v/>
      </c>
      <c r="J22" s="16" t="str">
        <f t="shared" si="1"/>
        <v/>
      </c>
      <c r="K22" s="16" t="str">
        <f t="shared" si="1"/>
        <v/>
      </c>
      <c r="L22" s="16" t="str">
        <f t="shared" si="1"/>
        <v/>
      </c>
      <c r="M22" s="16" t="str">
        <f t="shared" si="1"/>
        <v/>
      </c>
      <c r="N22" s="16" t="str">
        <f t="shared" si="1"/>
        <v/>
      </c>
      <c r="O22" s="16" t="str">
        <f t="shared" si="1"/>
        <v/>
      </c>
      <c r="P22" s="16" t="str">
        <f t="shared" si="1"/>
        <v/>
      </c>
      <c r="Q22" s="16" t="str">
        <f t="shared" si="1"/>
        <v/>
      </c>
      <c r="R22" s="16" t="str">
        <f t="shared" si="1"/>
        <v/>
      </c>
      <c r="S22" s="16" t="str">
        <f t="shared" si="1"/>
        <v/>
      </c>
      <c r="T22" s="16" t="str">
        <f t="shared" si="1"/>
        <v/>
      </c>
      <c r="U22" s="16" t="str">
        <f t="shared" si="1"/>
        <v/>
      </c>
    </row>
    <row r="23" spans="1:22" s="35" customFormat="1" ht="25.5" customHeight="1" x14ac:dyDescent="0.25">
      <c r="A23" s="31" t="s">
        <v>46</v>
      </c>
      <c r="B23" s="33"/>
      <c r="C23" s="33">
        <v>86.2</v>
      </c>
      <c r="D23" s="33">
        <v>150</v>
      </c>
      <c r="E23" s="33"/>
      <c r="F23" s="33"/>
      <c r="G23" s="33"/>
      <c r="H23" s="33"/>
      <c r="I23" s="33"/>
      <c r="J23" s="33"/>
      <c r="K23" s="33"/>
      <c r="L23" s="33"/>
      <c r="M23" s="33"/>
      <c r="N23" s="33"/>
      <c r="O23" s="34"/>
      <c r="P23" s="33"/>
      <c r="Q23" s="33"/>
      <c r="R23" s="33"/>
      <c r="S23" s="33"/>
      <c r="T23" s="33"/>
      <c r="U23" s="33"/>
    </row>
    <row r="24" spans="1:22" s="15" customFormat="1" ht="78" customHeight="1" x14ac:dyDescent="0.25">
      <c r="A24" s="4" t="s">
        <v>32</v>
      </c>
      <c r="B24" s="20"/>
      <c r="C24" s="20" t="s">
        <v>67</v>
      </c>
      <c r="D24" s="21" t="s">
        <v>61</v>
      </c>
      <c r="E24"/>
      <c r="F24"/>
      <c r="G24"/>
      <c r="H24"/>
      <c r="I24"/>
      <c r="J24"/>
      <c r="K24"/>
      <c r="L24"/>
      <c r="M24"/>
      <c r="N24"/>
      <c r="O24"/>
      <c r="P24"/>
      <c r="Q24"/>
      <c r="R24"/>
      <c r="S24"/>
      <c r="T24"/>
      <c r="U24"/>
    </row>
    <row r="25" spans="1:22" s="1" customFormat="1" ht="4.5" customHeight="1" thickBot="1" x14ac:dyDescent="0.3"/>
    <row r="26" spans="1:22" s="1" customFormat="1" ht="28.5" customHeight="1" x14ac:dyDescent="0.25">
      <c r="B26"/>
      <c r="C26" s="54">
        <v>13.1</v>
      </c>
      <c r="D26" s="5" t="s">
        <v>110</v>
      </c>
      <c r="H26" s="45" t="s">
        <v>103</v>
      </c>
      <c r="I26" s="46" t="str">
        <f>LOOKUP(V26,V74:V76,W74:W76)</f>
        <v>Revenue</v>
      </c>
      <c r="J26" s="47"/>
      <c r="K26" s="48" t="s">
        <v>45</v>
      </c>
      <c r="L26" s="49"/>
      <c r="O26" s="14" t="str">
        <f>TEXT(SUM(B16:U16),"00.00")</f>
        <v>13.10</v>
      </c>
      <c r="P26" s="1" t="s">
        <v>33</v>
      </c>
      <c r="V26" s="55">
        <v>1</v>
      </c>
    </row>
    <row r="27" spans="1:22" ht="15.75" thickBot="1" x14ac:dyDescent="0.3">
      <c r="A27" s="58" t="s">
        <v>171</v>
      </c>
      <c r="H27" s="50" t="s">
        <v>104</v>
      </c>
      <c r="I27" s="51"/>
      <c r="J27" s="51"/>
      <c r="K27" s="51"/>
      <c r="L27" s="52"/>
    </row>
    <row r="28" spans="1:22" s="1" customFormat="1" ht="25.5" customHeight="1" x14ac:dyDescent="0.25">
      <c r="A28" s="12"/>
      <c r="B28" s="1">
        <v>1</v>
      </c>
      <c r="C28" s="1">
        <v>2</v>
      </c>
      <c r="D28" s="1">
        <v>3</v>
      </c>
      <c r="E28" s="1">
        <v>4</v>
      </c>
      <c r="F28" s="1">
        <v>5</v>
      </c>
      <c r="G28" s="1">
        <v>6</v>
      </c>
      <c r="H28" s="1">
        <v>7</v>
      </c>
      <c r="I28" s="1">
        <v>8</v>
      </c>
      <c r="J28" s="1">
        <v>9</v>
      </c>
      <c r="K28" s="1">
        <v>10</v>
      </c>
      <c r="L28" s="1">
        <v>11</v>
      </c>
      <c r="M28" s="1">
        <v>12</v>
      </c>
      <c r="N28" s="1">
        <v>13</v>
      </c>
      <c r="O28" s="1">
        <v>14</v>
      </c>
      <c r="P28" s="1">
        <v>15</v>
      </c>
      <c r="Q28" s="1">
        <v>16</v>
      </c>
      <c r="R28" s="1">
        <v>17</v>
      </c>
      <c r="S28" s="1">
        <v>18</v>
      </c>
      <c r="T28" s="1">
        <v>19</v>
      </c>
      <c r="U28" s="1">
        <v>20</v>
      </c>
    </row>
    <row r="29" spans="1:22" x14ac:dyDescent="0.25">
      <c r="A29" t="s">
        <v>109</v>
      </c>
      <c r="B29" s="9">
        <v>0</v>
      </c>
      <c r="C29" s="9">
        <v>6.5</v>
      </c>
      <c r="D29" s="9">
        <v>20</v>
      </c>
      <c r="E29" s="9">
        <v>0</v>
      </c>
      <c r="F29" s="9">
        <v>0</v>
      </c>
      <c r="G29" s="9">
        <v>0</v>
      </c>
      <c r="H29" s="9">
        <v>0</v>
      </c>
      <c r="I29" s="9">
        <v>0</v>
      </c>
      <c r="J29" s="9">
        <v>0</v>
      </c>
      <c r="K29" s="9">
        <v>0</v>
      </c>
      <c r="L29" s="9">
        <v>0</v>
      </c>
      <c r="M29" s="9">
        <v>0</v>
      </c>
      <c r="N29" s="9">
        <v>0</v>
      </c>
      <c r="O29" s="9">
        <v>0</v>
      </c>
      <c r="P29" s="9">
        <v>0</v>
      </c>
      <c r="Q29" s="9">
        <v>0</v>
      </c>
      <c r="R29" s="9">
        <v>0</v>
      </c>
      <c r="S29" s="9">
        <v>0</v>
      </c>
      <c r="T29" s="9">
        <v>0</v>
      </c>
      <c r="U29" s="9">
        <v>0</v>
      </c>
    </row>
    <row r="30" spans="1:22" x14ac:dyDescent="0.25">
      <c r="A30" t="s">
        <v>194</v>
      </c>
      <c r="B30" s="9">
        <v>0</v>
      </c>
      <c r="C30" s="9">
        <v>6.5</v>
      </c>
      <c r="D30" s="9">
        <v>0</v>
      </c>
      <c r="E30" s="9">
        <v>0</v>
      </c>
      <c r="F30" s="9">
        <v>0</v>
      </c>
      <c r="G30" s="9">
        <v>0</v>
      </c>
      <c r="H30" s="9">
        <v>0</v>
      </c>
      <c r="I30" s="9">
        <v>0</v>
      </c>
      <c r="J30" s="9">
        <v>0</v>
      </c>
      <c r="K30" s="9">
        <v>0</v>
      </c>
      <c r="L30" s="9">
        <v>0</v>
      </c>
      <c r="M30" s="9">
        <v>0</v>
      </c>
      <c r="N30" s="9">
        <v>0</v>
      </c>
      <c r="O30" s="9">
        <v>0</v>
      </c>
      <c r="P30" s="9">
        <v>0</v>
      </c>
      <c r="Q30" s="9">
        <v>0</v>
      </c>
      <c r="R30" s="9">
        <v>0</v>
      </c>
      <c r="S30" s="9">
        <v>0</v>
      </c>
      <c r="T30" s="9">
        <v>0</v>
      </c>
      <c r="U30" s="9">
        <v>0</v>
      </c>
    </row>
    <row r="31" spans="1:22" x14ac:dyDescent="0.25">
      <c r="A31" t="s">
        <v>100</v>
      </c>
    </row>
    <row r="32" spans="1:22" x14ac:dyDescent="0.25">
      <c r="A32" t="s">
        <v>120</v>
      </c>
    </row>
    <row r="34" spans="1:12" x14ac:dyDescent="0.25">
      <c r="A34" t="s">
        <v>114</v>
      </c>
    </row>
    <row r="40" spans="1:12" x14ac:dyDescent="0.25">
      <c r="A40" t="s">
        <v>59</v>
      </c>
    </row>
    <row r="42" spans="1:12" x14ac:dyDescent="0.25">
      <c r="B42" s="6" t="s">
        <v>0</v>
      </c>
      <c r="C42" s="6" t="s">
        <v>2</v>
      </c>
      <c r="D42" s="6" t="s">
        <v>3</v>
      </c>
      <c r="E42" s="6" t="s">
        <v>4</v>
      </c>
      <c r="F42" s="6" t="s">
        <v>7</v>
      </c>
      <c r="G42" s="6" t="s">
        <v>5</v>
      </c>
      <c r="H42" s="6" t="s">
        <v>6</v>
      </c>
      <c r="I42" s="6" t="s">
        <v>1</v>
      </c>
      <c r="J42" s="6"/>
      <c r="K42" s="6"/>
      <c r="L42" s="6"/>
    </row>
    <row r="43" spans="1:12" x14ac:dyDescent="0.25">
      <c r="A43">
        <f>'RAND(2020)'!B24</f>
        <v>0</v>
      </c>
      <c r="B43" s="6">
        <v>1</v>
      </c>
      <c r="C43" s="6">
        <f>'RAND(2020)'!B23</f>
        <v>0</v>
      </c>
      <c r="D43" s="6">
        <f>$C43*'RAND(2020)'!B20/100</f>
        <v>0</v>
      </c>
      <c r="E43" s="6">
        <f>$C43*'RAND(2020)'!B18/100</f>
        <v>0</v>
      </c>
      <c r="F43" s="6">
        <f t="shared" ref="F43:F62" si="2">E43-D43</f>
        <v>0</v>
      </c>
      <c r="G43" s="6"/>
      <c r="H43" s="7" t="str">
        <f>IF(((F43)*D$66+D43)=0,"",(F43)*D$66+D43)</f>
        <v/>
      </c>
      <c r="I43" s="8" t="str">
        <f t="shared" ref="I43" si="3">IF(OR(C43=0,E43=0), "",H43/C43)</f>
        <v/>
      </c>
      <c r="J43" s="6"/>
      <c r="K43" s="6"/>
      <c r="L43" s="6"/>
    </row>
    <row r="44" spans="1:12" x14ac:dyDescent="0.25">
      <c r="A44" t="str">
        <f>'RAND(2020)'!C24</f>
        <v>Payroll Tax on Employers with &gt;20</v>
      </c>
      <c r="B44" s="6">
        <v>2</v>
      </c>
      <c r="C44" s="6">
        <f>'RAND(2020)'!C23</f>
        <v>86.2</v>
      </c>
      <c r="D44" s="6">
        <f>$C44*'RAND(2020)'!C20/100</f>
        <v>5.6030000000000006</v>
      </c>
      <c r="E44" s="6">
        <f>$C44*'RAND(2020)'!C18/100</f>
        <v>5.6030000000000006</v>
      </c>
      <c r="F44" s="6">
        <f t="shared" si="2"/>
        <v>0</v>
      </c>
      <c r="G44" s="6"/>
      <c r="H44" s="7">
        <f>IF(((F44)*D$66+D44)=0,"",(F44)*D$66+D44)</f>
        <v>5.6030000000000006</v>
      </c>
      <c r="I44" s="8">
        <f>IF(OR(C44=0,E44=0), "",H44/C44)</f>
        <v>6.5000000000000002E-2</v>
      </c>
      <c r="J44" s="6"/>
      <c r="K44" s="6"/>
      <c r="L44" s="6"/>
    </row>
    <row r="45" spans="1:12" x14ac:dyDescent="0.25">
      <c r="A45" t="str">
        <f>'RAND(2020)'!D24</f>
        <v>Personal Income Tax</v>
      </c>
      <c r="B45" s="6">
        <v>3</v>
      </c>
      <c r="C45" s="6">
        <f>'RAND(2020)'!D23</f>
        <v>150</v>
      </c>
      <c r="D45" s="6">
        <f>$C45*'RAND(2020)'!D20/100</f>
        <v>0</v>
      </c>
      <c r="E45" s="6">
        <f>$C45*'RAND(2020)'!D18/100</f>
        <v>30</v>
      </c>
      <c r="F45" s="6">
        <f t="shared" si="2"/>
        <v>30</v>
      </c>
      <c r="G45" s="6"/>
      <c r="H45" s="7">
        <f t="shared" ref="H45:H62" si="4">IF(((F45)*D$66+D45)=0,"",(F45)*D$66+D45)</f>
        <v>7.496999999999999</v>
      </c>
      <c r="I45" s="8">
        <f t="shared" ref="I45:I62" si="5">IF(OR(C45=0,E45=0), "",H45/C45)</f>
        <v>4.9979999999999997E-2</v>
      </c>
      <c r="J45" s="6"/>
      <c r="K45" s="6"/>
      <c r="L45" s="6"/>
    </row>
    <row r="46" spans="1:12" x14ac:dyDescent="0.25">
      <c r="A46">
        <f>'RAND(2020)'!E24</f>
        <v>0</v>
      </c>
      <c r="B46" s="6">
        <v>4</v>
      </c>
      <c r="C46" s="6">
        <f>'RAND(2020)'!E23</f>
        <v>0</v>
      </c>
      <c r="D46" s="6">
        <f>$C46*'RAND(2020)'!E20/100</f>
        <v>0</v>
      </c>
      <c r="E46" s="6">
        <f>$C46*'RAND(2020)'!E18/100</f>
        <v>0</v>
      </c>
      <c r="F46" s="6">
        <f t="shared" si="2"/>
        <v>0</v>
      </c>
      <c r="G46" s="6"/>
      <c r="H46" s="7" t="str">
        <f t="shared" si="4"/>
        <v/>
      </c>
      <c r="I46" s="8" t="str">
        <f t="shared" si="5"/>
        <v/>
      </c>
      <c r="J46" s="6"/>
      <c r="K46" s="6"/>
      <c r="L46" s="6"/>
    </row>
    <row r="47" spans="1:12" x14ac:dyDescent="0.25">
      <c r="A47">
        <f>'RAND(2020)'!F24</f>
        <v>0</v>
      </c>
      <c r="B47" s="6">
        <v>5</v>
      </c>
      <c r="C47" s="6">
        <f>'RAND(2020)'!F23</f>
        <v>0</v>
      </c>
      <c r="D47" s="6">
        <f>$C47*'RAND(2020)'!F20/100</f>
        <v>0</v>
      </c>
      <c r="E47" s="6">
        <f>$C47*'RAND(2020)'!F18/100</f>
        <v>0</v>
      </c>
      <c r="F47" s="6">
        <f t="shared" si="2"/>
        <v>0</v>
      </c>
      <c r="G47" s="6"/>
      <c r="H47" s="7" t="str">
        <f t="shared" si="4"/>
        <v/>
      </c>
      <c r="I47" s="8" t="str">
        <f t="shared" si="5"/>
        <v/>
      </c>
      <c r="J47" s="6"/>
      <c r="K47" s="6"/>
      <c r="L47" s="6"/>
    </row>
    <row r="48" spans="1:12" x14ac:dyDescent="0.25">
      <c r="A48">
        <f>'RAND(2020)'!G24</f>
        <v>0</v>
      </c>
      <c r="B48" s="6">
        <v>6</v>
      </c>
      <c r="C48" s="6">
        <f>'RAND(2020)'!G23</f>
        <v>0</v>
      </c>
      <c r="D48" s="6">
        <f>$C48*'RAND(2020)'!G20/100</f>
        <v>0</v>
      </c>
      <c r="E48" s="6">
        <f>$C48*'RAND(2020)'!G18/100</f>
        <v>0</v>
      </c>
      <c r="F48" s="6">
        <f t="shared" si="2"/>
        <v>0</v>
      </c>
      <c r="G48" s="6"/>
      <c r="H48" s="7" t="str">
        <f t="shared" si="4"/>
        <v/>
      </c>
      <c r="I48" s="8" t="str">
        <f t="shared" si="5"/>
        <v/>
      </c>
    </row>
    <row r="49" spans="1:12" x14ac:dyDescent="0.25">
      <c r="A49">
        <f>'RAND(2020)'!H24</f>
        <v>0</v>
      </c>
      <c r="B49" s="6">
        <v>7</v>
      </c>
      <c r="C49" s="6">
        <f>'RAND(2020)'!H23</f>
        <v>0</v>
      </c>
      <c r="D49" s="6">
        <f>$C49*'RAND(2020)'!H20/100</f>
        <v>0</v>
      </c>
      <c r="E49" s="6">
        <f>$C49*'RAND(2020)'!H18/100</f>
        <v>0</v>
      </c>
      <c r="F49" s="6">
        <f t="shared" si="2"/>
        <v>0</v>
      </c>
      <c r="G49" s="6"/>
      <c r="H49" s="7" t="str">
        <f t="shared" si="4"/>
        <v/>
      </c>
      <c r="I49" s="8" t="str">
        <f t="shared" si="5"/>
        <v/>
      </c>
    </row>
    <row r="50" spans="1:12" x14ac:dyDescent="0.25">
      <c r="A50">
        <f>'RAND(2020)'!I24</f>
        <v>0</v>
      </c>
      <c r="B50" s="6">
        <v>8</v>
      </c>
      <c r="C50" s="6">
        <f>'RAND(2020)'!I23</f>
        <v>0</v>
      </c>
      <c r="D50" s="6">
        <f>$C50*'RAND(2020)'!I20/100</f>
        <v>0</v>
      </c>
      <c r="E50" s="6">
        <f>$C50*'RAND(2020)'!I18/100</f>
        <v>0</v>
      </c>
      <c r="F50" s="6">
        <f t="shared" si="2"/>
        <v>0</v>
      </c>
      <c r="G50" s="6"/>
      <c r="H50" s="7" t="str">
        <f t="shared" si="4"/>
        <v/>
      </c>
      <c r="I50" s="8" t="str">
        <f t="shared" si="5"/>
        <v/>
      </c>
    </row>
    <row r="51" spans="1:12" x14ac:dyDescent="0.25">
      <c r="A51">
        <f>'RAND(2020)'!J24</f>
        <v>0</v>
      </c>
      <c r="B51" s="6">
        <v>9</v>
      </c>
      <c r="C51" s="6">
        <f>'RAND(2020)'!J23</f>
        <v>0</v>
      </c>
      <c r="D51" s="6">
        <f>$C51*'RAND(2020)'!J20/100</f>
        <v>0</v>
      </c>
      <c r="E51" s="6">
        <f>$C51*'RAND(2020)'!J18/100</f>
        <v>0</v>
      </c>
      <c r="F51" s="6">
        <f t="shared" si="2"/>
        <v>0</v>
      </c>
      <c r="G51" s="6"/>
      <c r="H51" s="7" t="str">
        <f t="shared" si="4"/>
        <v/>
      </c>
      <c r="I51" s="8" t="str">
        <f t="shared" si="5"/>
        <v/>
      </c>
    </row>
    <row r="52" spans="1:12" x14ac:dyDescent="0.25">
      <c r="A52">
        <f>'RAND(2020)'!K24</f>
        <v>0</v>
      </c>
      <c r="B52" s="6">
        <v>10</v>
      </c>
      <c r="C52" s="6">
        <f>'RAND(2020)'!K23</f>
        <v>0</v>
      </c>
      <c r="D52" s="6">
        <f>$C52*'RAND(2020)'!K20/100</f>
        <v>0</v>
      </c>
      <c r="E52" s="6">
        <f>$C52*'RAND(2020)'!K18/100</f>
        <v>0</v>
      </c>
      <c r="F52" s="6">
        <f t="shared" si="2"/>
        <v>0</v>
      </c>
      <c r="G52" s="6"/>
      <c r="H52" s="7" t="str">
        <f t="shared" si="4"/>
        <v/>
      </c>
      <c r="I52" s="8" t="str">
        <f t="shared" si="5"/>
        <v/>
      </c>
    </row>
    <row r="53" spans="1:12" x14ac:dyDescent="0.25">
      <c r="A53">
        <f>'RAND(2020)'!L24</f>
        <v>0</v>
      </c>
      <c r="B53" s="6">
        <v>11</v>
      </c>
      <c r="C53" s="6">
        <f>'RAND(2020)'!L23</f>
        <v>0</v>
      </c>
      <c r="D53" s="6">
        <f>$C53*'RAND(2020)'!L20/100</f>
        <v>0</v>
      </c>
      <c r="E53" s="6">
        <f>$C53*'RAND(2020)'!L18/100</f>
        <v>0</v>
      </c>
      <c r="F53" s="6">
        <f t="shared" si="2"/>
        <v>0</v>
      </c>
      <c r="G53" s="6"/>
      <c r="H53" s="7" t="str">
        <f t="shared" si="4"/>
        <v/>
      </c>
      <c r="I53" s="8" t="str">
        <f t="shared" si="5"/>
        <v/>
      </c>
    </row>
    <row r="54" spans="1:12" x14ac:dyDescent="0.25">
      <c r="A54">
        <f>'RAND(2020)'!M24</f>
        <v>0</v>
      </c>
      <c r="B54" s="6">
        <v>12</v>
      </c>
      <c r="C54" s="6">
        <f>'RAND(2020)'!M23</f>
        <v>0</v>
      </c>
      <c r="D54" s="6">
        <f>$C54*'RAND(2020)'!M20/100</f>
        <v>0</v>
      </c>
      <c r="E54" s="6">
        <f>$C54*'RAND(2020)'!M18/100</f>
        <v>0</v>
      </c>
      <c r="F54" s="6">
        <f t="shared" si="2"/>
        <v>0</v>
      </c>
      <c r="G54" s="6"/>
      <c r="H54" s="7" t="str">
        <f t="shared" si="4"/>
        <v/>
      </c>
      <c r="I54" s="8" t="str">
        <f t="shared" si="5"/>
        <v/>
      </c>
    </row>
    <row r="55" spans="1:12" x14ac:dyDescent="0.25">
      <c r="A55">
        <f>'RAND(2020)'!N24</f>
        <v>0</v>
      </c>
      <c r="B55" s="6">
        <v>13</v>
      </c>
      <c r="C55" s="6">
        <f>'RAND(2020)'!N23</f>
        <v>0</v>
      </c>
      <c r="D55" s="6">
        <f>$C55*'RAND(2020)'!N20/100</f>
        <v>0</v>
      </c>
      <c r="E55" s="6">
        <f>$C55*'RAND(2020)'!N18/100</f>
        <v>0</v>
      </c>
      <c r="F55" s="6">
        <f t="shared" si="2"/>
        <v>0</v>
      </c>
      <c r="G55" s="6"/>
      <c r="H55" s="7" t="str">
        <f t="shared" si="4"/>
        <v/>
      </c>
      <c r="I55" s="8" t="str">
        <f t="shared" si="5"/>
        <v/>
      </c>
    </row>
    <row r="56" spans="1:12" x14ac:dyDescent="0.25">
      <c r="A56">
        <f>'RAND(2020)'!O24</f>
        <v>0</v>
      </c>
      <c r="B56" s="6">
        <v>14</v>
      </c>
      <c r="C56" s="6">
        <f>'RAND(2020)'!O23</f>
        <v>0</v>
      </c>
      <c r="D56" s="6">
        <f>$C56*'RAND(2020)'!O20/100</f>
        <v>0</v>
      </c>
      <c r="E56" s="6">
        <f>$C56*'RAND(2020)'!O18/100</f>
        <v>0</v>
      </c>
      <c r="F56" s="6">
        <f t="shared" si="2"/>
        <v>0</v>
      </c>
      <c r="G56" s="6"/>
      <c r="H56" s="7" t="str">
        <f t="shared" si="4"/>
        <v/>
      </c>
      <c r="I56" s="8" t="str">
        <f t="shared" si="5"/>
        <v/>
      </c>
    </row>
    <row r="57" spans="1:12" x14ac:dyDescent="0.25">
      <c r="A57">
        <f>'RAND(2020)'!P24</f>
        <v>0</v>
      </c>
      <c r="B57" s="6">
        <v>15</v>
      </c>
      <c r="C57" s="6">
        <f>'RAND(2020)'!P23</f>
        <v>0</v>
      </c>
      <c r="D57" s="6">
        <f>$C57*'RAND(2020)'!P20/100</f>
        <v>0</v>
      </c>
      <c r="E57" s="6">
        <f>$C57*'RAND(2020)'!P18/100</f>
        <v>0</v>
      </c>
      <c r="F57" s="6">
        <f t="shared" si="2"/>
        <v>0</v>
      </c>
      <c r="G57" s="6"/>
      <c r="H57" s="7" t="str">
        <f t="shared" si="4"/>
        <v/>
      </c>
      <c r="I57" s="8" t="str">
        <f t="shared" si="5"/>
        <v/>
      </c>
    </row>
    <row r="58" spans="1:12" x14ac:dyDescent="0.25">
      <c r="A58">
        <f>'RAND(2020)'!Q24</f>
        <v>0</v>
      </c>
      <c r="B58" s="6">
        <v>16</v>
      </c>
      <c r="C58" s="6">
        <f>'RAND(2020)'!Q23</f>
        <v>0</v>
      </c>
      <c r="D58" s="6">
        <f>$C58*'RAND(2020)'!Q20/100</f>
        <v>0</v>
      </c>
      <c r="E58" s="6">
        <f>$C58*'RAND(2020)'!Q18/100</f>
        <v>0</v>
      </c>
      <c r="F58" s="6">
        <f t="shared" si="2"/>
        <v>0</v>
      </c>
      <c r="G58" s="6"/>
      <c r="H58" s="7" t="str">
        <f t="shared" si="4"/>
        <v/>
      </c>
      <c r="I58" s="8" t="str">
        <f t="shared" si="5"/>
        <v/>
      </c>
    </row>
    <row r="59" spans="1:12" x14ac:dyDescent="0.25">
      <c r="A59">
        <f>'RAND(2020)'!R24</f>
        <v>0</v>
      </c>
      <c r="B59" s="6">
        <v>17</v>
      </c>
      <c r="C59" s="6">
        <f>'RAND(2020)'!R23</f>
        <v>0</v>
      </c>
      <c r="D59" s="6">
        <f>$C59*'RAND(2020)'!R20/100</f>
        <v>0</v>
      </c>
      <c r="E59" s="6">
        <f>$C59*'RAND(2020)'!R18/100</f>
        <v>0</v>
      </c>
      <c r="F59" s="6">
        <f t="shared" si="2"/>
        <v>0</v>
      </c>
      <c r="G59" s="6"/>
      <c r="H59" s="7" t="str">
        <f t="shared" si="4"/>
        <v/>
      </c>
      <c r="I59" s="8" t="str">
        <f t="shared" si="5"/>
        <v/>
      </c>
    </row>
    <row r="60" spans="1:12" x14ac:dyDescent="0.25">
      <c r="A60">
        <f>'RAND(2020)'!S24</f>
        <v>0</v>
      </c>
      <c r="B60" s="6">
        <v>18</v>
      </c>
      <c r="C60" s="6">
        <f>'RAND(2020)'!S23</f>
        <v>0</v>
      </c>
      <c r="D60" s="6">
        <f>$C60*'RAND(2020)'!S20/100</f>
        <v>0</v>
      </c>
      <c r="E60" s="6">
        <f>$C60*'RAND(2020)'!S18/100</f>
        <v>0</v>
      </c>
      <c r="F60" s="6">
        <f t="shared" si="2"/>
        <v>0</v>
      </c>
      <c r="G60" s="6"/>
      <c r="H60" s="7" t="str">
        <f t="shared" si="4"/>
        <v/>
      </c>
      <c r="I60" s="8" t="str">
        <f t="shared" si="5"/>
        <v/>
      </c>
    </row>
    <row r="61" spans="1:12" x14ac:dyDescent="0.25">
      <c r="A61">
        <f>'RAND(2020)'!T24</f>
        <v>0</v>
      </c>
      <c r="B61" s="6">
        <v>19</v>
      </c>
      <c r="C61" s="6">
        <f>'RAND(2020)'!T23</f>
        <v>0</v>
      </c>
      <c r="D61" s="6">
        <f>$C61*'RAND(2020)'!T20/100</f>
        <v>0</v>
      </c>
      <c r="E61" s="6">
        <f>$C61*'RAND(2020)'!T18/100</f>
        <v>0</v>
      </c>
      <c r="F61" s="6">
        <f t="shared" si="2"/>
        <v>0</v>
      </c>
      <c r="G61" s="6"/>
      <c r="H61" s="7" t="str">
        <f t="shared" si="4"/>
        <v/>
      </c>
      <c r="I61" s="8" t="str">
        <f t="shared" si="5"/>
        <v/>
      </c>
    </row>
    <row r="62" spans="1:12" x14ac:dyDescent="0.25">
      <c r="A62">
        <f>'RAND(2020)'!U24</f>
        <v>0</v>
      </c>
      <c r="B62" s="6">
        <v>20</v>
      </c>
      <c r="C62" s="6">
        <f>'RAND(2020)'!U23</f>
        <v>0</v>
      </c>
      <c r="D62" s="6">
        <f>$C62*'RAND(2020)'!U20/100</f>
        <v>0</v>
      </c>
      <c r="E62" s="6">
        <f>$C62*'RAND(2020)'!U18/100</f>
        <v>0</v>
      </c>
      <c r="F62" s="6">
        <f t="shared" si="2"/>
        <v>0</v>
      </c>
      <c r="G62" s="6"/>
      <c r="H62" s="7" t="str">
        <f t="shared" si="4"/>
        <v/>
      </c>
      <c r="I62" s="8" t="str">
        <f t="shared" si="5"/>
        <v/>
      </c>
    </row>
    <row r="63" spans="1:12" x14ac:dyDescent="0.25">
      <c r="B63" s="6"/>
      <c r="C63" s="6"/>
      <c r="D63" s="6"/>
      <c r="E63" s="6"/>
      <c r="F63" s="6"/>
      <c r="G63" s="6"/>
      <c r="H63" s="6"/>
      <c r="I63" s="6"/>
      <c r="J63" s="6"/>
      <c r="K63" s="6"/>
      <c r="L63" s="6"/>
    </row>
    <row r="64" spans="1:12" x14ac:dyDescent="0.25">
      <c r="B64" s="6" t="s">
        <v>28</v>
      </c>
      <c r="C64" s="6"/>
      <c r="D64" s="6">
        <f>SUM(D43:D63)</f>
        <v>5.6030000000000006</v>
      </c>
      <c r="E64" s="6">
        <f>SUM(E43:E63)</f>
        <v>35.603000000000002</v>
      </c>
      <c r="F64" s="6">
        <f>SUM(F43:F63)</f>
        <v>30</v>
      </c>
      <c r="G64" s="6"/>
      <c r="H64" s="6">
        <f>SUM(H43:H63)</f>
        <v>13.1</v>
      </c>
      <c r="I64" s="6"/>
      <c r="J64" s="7">
        <f>'RAND(2020)'!C26</f>
        <v>13.1</v>
      </c>
      <c r="K64" s="6" t="s">
        <v>8</v>
      </c>
      <c r="L64" s="6"/>
    </row>
    <row r="65" spans="1:23" x14ac:dyDescent="0.25">
      <c r="B65" s="6"/>
      <c r="C65" s="6"/>
      <c r="D65" s="6"/>
      <c r="E65" s="6"/>
      <c r="F65" s="6"/>
      <c r="G65" s="6"/>
      <c r="H65" s="6"/>
      <c r="I65" s="6"/>
      <c r="J65" s="6"/>
      <c r="K65" s="6"/>
      <c r="L65" s="6"/>
    </row>
    <row r="66" spans="1:23" x14ac:dyDescent="0.25">
      <c r="B66" s="6" t="s">
        <v>24</v>
      </c>
      <c r="C66" s="6"/>
      <c r="D66" s="6">
        <f>(J64-D64)/F64</f>
        <v>0.24989999999999996</v>
      </c>
      <c r="E66" s="6"/>
      <c r="F66" s="6"/>
      <c r="G66" s="6"/>
      <c r="H66" s="6"/>
      <c r="I66" s="6"/>
      <c r="J66" s="6"/>
      <c r="K66" s="6"/>
      <c r="L66" s="6"/>
    </row>
    <row r="69" spans="1:23" x14ac:dyDescent="0.25">
      <c r="B69">
        <f>'RAND(2020)'!B24</f>
        <v>0</v>
      </c>
      <c r="C69" t="str">
        <f>'RAND(2020)'!C24</f>
        <v>Payroll Tax on Employers with &gt;20</v>
      </c>
      <c r="D69" t="str">
        <f>'RAND(2020)'!D24</f>
        <v>Personal Income Tax</v>
      </c>
      <c r="E69">
        <f>'RAND(2020)'!E24</f>
        <v>0</v>
      </c>
      <c r="F69">
        <f>'RAND(2020)'!F24</f>
        <v>0</v>
      </c>
      <c r="G69">
        <f>'RAND(2020)'!G24</f>
        <v>0</v>
      </c>
      <c r="H69">
        <f>'RAND(2020)'!H24</f>
        <v>0</v>
      </c>
      <c r="I69">
        <f>'RAND(2020)'!I24</f>
        <v>0</v>
      </c>
      <c r="J69">
        <f>'RAND(2020)'!J24</f>
        <v>0</v>
      </c>
      <c r="K69">
        <f>'RAND(2020)'!K24</f>
        <v>0</v>
      </c>
      <c r="L69">
        <f>'RAND(2020)'!L24</f>
        <v>0</v>
      </c>
      <c r="M69">
        <f>'RAND(2020)'!M24</f>
        <v>0</v>
      </c>
      <c r="N69">
        <f>'RAND(2020)'!N24</f>
        <v>0</v>
      </c>
      <c r="O69">
        <f>'RAND(2020)'!O24</f>
        <v>0</v>
      </c>
      <c r="P69">
        <f>'RAND(2020)'!P24</f>
        <v>0</v>
      </c>
      <c r="Q69">
        <f>'RAND(2020)'!Q24</f>
        <v>0</v>
      </c>
      <c r="R69">
        <f>'RAND(2020)'!R24</f>
        <v>0</v>
      </c>
      <c r="S69">
        <f>'RAND(2020)'!S24</f>
        <v>0</v>
      </c>
      <c r="T69">
        <f>'RAND(2020)'!T24</f>
        <v>0</v>
      </c>
      <c r="U69">
        <f>'RAND(2020)'!U24</f>
        <v>0</v>
      </c>
    </row>
    <row r="70" spans="1:23" x14ac:dyDescent="0.25">
      <c r="A70" s="11" t="str">
        <f>LOOKUP($V26,$V74:$V76,A74:A76)</f>
        <v>Tax = 13.10 Billion</v>
      </c>
      <c r="B70" s="11" t="str">
        <f t="shared" ref="B70:U70" si="6">LOOKUP($V26,$V74:$V76,B74:B76)</f>
        <v/>
      </c>
      <c r="C70" s="11">
        <f t="shared" si="6"/>
        <v>5.6030000000000006</v>
      </c>
      <c r="D70" s="11">
        <f t="shared" si="6"/>
        <v>7.496999999999999</v>
      </c>
      <c r="E70" s="11" t="str">
        <f t="shared" si="6"/>
        <v/>
      </c>
      <c r="F70" s="11" t="str">
        <f t="shared" si="6"/>
        <v/>
      </c>
      <c r="G70" s="11" t="str">
        <f t="shared" si="6"/>
        <v/>
      </c>
      <c r="H70" s="11" t="str">
        <f t="shared" si="6"/>
        <v/>
      </c>
      <c r="I70" s="11" t="str">
        <f t="shared" si="6"/>
        <v/>
      </c>
      <c r="J70" s="11" t="str">
        <f t="shared" si="6"/>
        <v/>
      </c>
      <c r="K70" s="11" t="str">
        <f t="shared" si="6"/>
        <v/>
      </c>
      <c r="L70" s="11" t="str">
        <f t="shared" si="6"/>
        <v/>
      </c>
      <c r="M70" s="11" t="str">
        <f t="shared" si="6"/>
        <v/>
      </c>
      <c r="N70" s="11" t="str">
        <f t="shared" si="6"/>
        <v/>
      </c>
      <c r="O70" s="11" t="str">
        <f t="shared" si="6"/>
        <v/>
      </c>
      <c r="P70" s="11" t="str">
        <f t="shared" si="6"/>
        <v/>
      </c>
      <c r="Q70" s="11" t="str">
        <f t="shared" si="6"/>
        <v/>
      </c>
      <c r="R70" s="11" t="str">
        <f t="shared" si="6"/>
        <v/>
      </c>
      <c r="S70" s="11" t="str">
        <f t="shared" si="6"/>
        <v/>
      </c>
      <c r="T70" s="11" t="str">
        <f t="shared" si="6"/>
        <v/>
      </c>
      <c r="U70" s="11" t="str">
        <f t="shared" si="6"/>
        <v/>
      </c>
    </row>
    <row r="71" spans="1:23" x14ac:dyDescent="0.25">
      <c r="A71" t="s">
        <v>34</v>
      </c>
      <c r="B71" s="11">
        <f>'RAND(2020)'!B18*'RAND(2020)'!B23/100</f>
        <v>0</v>
      </c>
      <c r="C71" s="11">
        <f>'RAND(2020)'!C18*'RAND(2020)'!C23/100</f>
        <v>5.6030000000000006</v>
      </c>
      <c r="D71" s="11">
        <f>'RAND(2020)'!D18*'RAND(2020)'!D23/100</f>
        <v>30</v>
      </c>
      <c r="E71" s="11">
        <f>'RAND(2020)'!E18*'RAND(2020)'!E23/100</f>
        <v>0</v>
      </c>
      <c r="F71" s="11">
        <f>'RAND(2020)'!F18*'RAND(2020)'!F23/100</f>
        <v>0</v>
      </c>
      <c r="G71" s="11">
        <f>'RAND(2020)'!G18*'RAND(2020)'!G23/100</f>
        <v>0</v>
      </c>
      <c r="H71" s="11">
        <f>'RAND(2020)'!H18*'RAND(2020)'!H23/100</f>
        <v>0</v>
      </c>
      <c r="I71" s="11">
        <f>'RAND(2020)'!I18*'RAND(2020)'!I23/100</f>
        <v>0</v>
      </c>
      <c r="J71" s="11">
        <f>'RAND(2020)'!J18*'RAND(2020)'!J23/100</f>
        <v>0</v>
      </c>
      <c r="K71" s="11">
        <f>'RAND(2020)'!K18*'RAND(2020)'!K23/100</f>
        <v>0</v>
      </c>
      <c r="L71" s="11">
        <f>'RAND(2020)'!L18*'RAND(2020)'!L23/100</f>
        <v>0</v>
      </c>
      <c r="M71" s="11">
        <f>'RAND(2020)'!M18*'RAND(2020)'!M23/100</f>
        <v>0</v>
      </c>
      <c r="N71" s="11">
        <f>'RAND(2020)'!N18*'RAND(2020)'!N23/100</f>
        <v>0</v>
      </c>
      <c r="O71" s="11">
        <f>'RAND(2020)'!O18*'RAND(2020)'!O23/100</f>
        <v>0</v>
      </c>
      <c r="P71" s="11">
        <f>'RAND(2020)'!P18*'RAND(2020)'!P23/100</f>
        <v>0</v>
      </c>
      <c r="Q71" s="11">
        <f>'RAND(2020)'!Q18*'RAND(2020)'!Q23/100</f>
        <v>0</v>
      </c>
      <c r="R71" s="11">
        <f>'RAND(2020)'!R18*'RAND(2020)'!R23/100</f>
        <v>0</v>
      </c>
      <c r="S71" s="11">
        <f>'RAND(2020)'!S18*'RAND(2020)'!S23/100</f>
        <v>0</v>
      </c>
      <c r="T71" s="11">
        <f>'RAND(2020)'!T18*'RAND(2020)'!T23/100</f>
        <v>0</v>
      </c>
      <c r="U71" s="11">
        <f>'RAND(2020)'!U18*'RAND(2020)'!U23/100</f>
        <v>0</v>
      </c>
    </row>
    <row r="72" spans="1:23" x14ac:dyDescent="0.25">
      <c r="A72" t="s">
        <v>35</v>
      </c>
      <c r="B72" s="11">
        <f>'RAND(2020)'!B20*'RAND(2020)'!B23/100</f>
        <v>0</v>
      </c>
      <c r="C72" s="11">
        <f>'RAND(2020)'!C20*'RAND(2020)'!C23/100</f>
        <v>5.6030000000000006</v>
      </c>
      <c r="D72" s="11">
        <f>'RAND(2020)'!D20*'RAND(2020)'!D23/100</f>
        <v>0</v>
      </c>
      <c r="E72" s="11">
        <f>'RAND(2020)'!E20*'RAND(2020)'!E23/100</f>
        <v>0</v>
      </c>
      <c r="F72" s="11">
        <f>'RAND(2020)'!F20*'RAND(2020)'!F23/100</f>
        <v>0</v>
      </c>
      <c r="G72" s="11">
        <f>'RAND(2020)'!G20*'RAND(2020)'!G23/100</f>
        <v>0</v>
      </c>
      <c r="H72" s="11">
        <f>'RAND(2020)'!H20*'RAND(2020)'!H23/100</f>
        <v>0</v>
      </c>
      <c r="I72" s="11">
        <f>'RAND(2020)'!I20*'RAND(2020)'!I23/100</f>
        <v>0</v>
      </c>
      <c r="J72" s="11">
        <f>'RAND(2020)'!J20*'RAND(2020)'!J23/100</f>
        <v>0</v>
      </c>
      <c r="K72" s="11">
        <f>'RAND(2020)'!K20*'RAND(2020)'!K23/100</f>
        <v>0</v>
      </c>
      <c r="L72" s="11">
        <f>'RAND(2020)'!L20*'RAND(2020)'!L23/100</f>
        <v>0</v>
      </c>
      <c r="M72" s="11">
        <f>'RAND(2020)'!M20*'RAND(2020)'!M23/100</f>
        <v>0</v>
      </c>
      <c r="N72" s="11">
        <f>'RAND(2020)'!N20*'RAND(2020)'!N23/100</f>
        <v>0</v>
      </c>
      <c r="O72" s="11">
        <f>'RAND(2020)'!O20*'RAND(2020)'!O23/100</f>
        <v>0</v>
      </c>
      <c r="P72" s="11">
        <f>'RAND(2020)'!P20*'RAND(2020)'!P23/100</f>
        <v>0</v>
      </c>
      <c r="Q72" s="11">
        <f>'RAND(2020)'!Q20*'RAND(2020)'!Q23/100</f>
        <v>0</v>
      </c>
      <c r="R72" s="11">
        <f>'RAND(2020)'!R20*'RAND(2020)'!R23/100</f>
        <v>0</v>
      </c>
      <c r="S72" s="11">
        <f>'RAND(2020)'!S20*'RAND(2020)'!S23/100</f>
        <v>0</v>
      </c>
      <c r="T72" s="11">
        <f>'RAND(2020)'!T20*'RAND(2020)'!T23/100</f>
        <v>0</v>
      </c>
      <c r="U72" s="11">
        <f>'RAND(2020)'!U20*'RAND(2020)'!U23/100</f>
        <v>0</v>
      </c>
    </row>
    <row r="73" spans="1:23" x14ac:dyDescent="0.25">
      <c r="B73" s="11"/>
      <c r="C73" s="11"/>
      <c r="D73" s="11"/>
      <c r="E73" s="11"/>
      <c r="F73" s="11"/>
      <c r="G73" s="11"/>
      <c r="H73" s="11"/>
      <c r="I73" s="11"/>
      <c r="J73" s="11"/>
      <c r="K73" s="11"/>
      <c r="L73" s="11"/>
      <c r="M73" s="11"/>
      <c r="N73" s="11"/>
      <c r="O73" s="11"/>
      <c r="P73" s="11"/>
      <c r="Q73" s="11"/>
      <c r="R73" s="11"/>
      <c r="S73" s="11"/>
      <c r="T73" s="11"/>
      <c r="U73" s="11"/>
    </row>
    <row r="74" spans="1:23" x14ac:dyDescent="0.25">
      <c r="A74" t="str">
        <f>A16</f>
        <v>Tax = 13.10 Billion</v>
      </c>
      <c r="B74" s="11" t="str">
        <f t="shared" ref="B74:U74" si="7">B16</f>
        <v/>
      </c>
      <c r="C74" s="11">
        <f t="shared" si="7"/>
        <v>5.6030000000000006</v>
      </c>
      <c r="D74" s="11">
        <f t="shared" si="7"/>
        <v>7.496999999999999</v>
      </c>
      <c r="E74" s="11" t="str">
        <f t="shared" si="7"/>
        <v/>
      </c>
      <c r="F74" s="11" t="str">
        <f t="shared" si="7"/>
        <v/>
      </c>
      <c r="G74" s="11" t="str">
        <f t="shared" si="7"/>
        <v/>
      </c>
      <c r="H74" s="11" t="str">
        <f t="shared" si="7"/>
        <v/>
      </c>
      <c r="I74" s="11" t="str">
        <f t="shared" si="7"/>
        <v/>
      </c>
      <c r="J74" s="11" t="str">
        <f t="shared" si="7"/>
        <v/>
      </c>
      <c r="K74" s="11" t="str">
        <f t="shared" si="7"/>
        <v/>
      </c>
      <c r="L74" s="11" t="str">
        <f t="shared" si="7"/>
        <v/>
      </c>
      <c r="M74" s="11" t="str">
        <f t="shared" si="7"/>
        <v/>
      </c>
      <c r="N74" s="11" t="str">
        <f t="shared" si="7"/>
        <v/>
      </c>
      <c r="O74" s="11" t="str">
        <f t="shared" si="7"/>
        <v/>
      </c>
      <c r="P74" s="11" t="str">
        <f t="shared" si="7"/>
        <v/>
      </c>
      <c r="Q74" s="11" t="str">
        <f t="shared" si="7"/>
        <v/>
      </c>
      <c r="R74" s="11" t="str">
        <f t="shared" si="7"/>
        <v/>
      </c>
      <c r="S74" s="11" t="str">
        <f t="shared" si="7"/>
        <v/>
      </c>
      <c r="T74" s="11" t="str">
        <f t="shared" si="7"/>
        <v/>
      </c>
      <c r="U74" s="11" t="str">
        <f t="shared" si="7"/>
        <v/>
      </c>
      <c r="V74">
        <v>1</v>
      </c>
      <c r="W74" t="s">
        <v>102</v>
      </c>
    </row>
    <row r="75" spans="1:23" x14ac:dyDescent="0.25">
      <c r="A75" s="43" t="str">
        <f>A23</f>
        <v>Tax Base (Billions)</v>
      </c>
      <c r="B75" s="43">
        <f t="shared" ref="B75:U75" si="8">B23</f>
        <v>0</v>
      </c>
      <c r="C75" s="43">
        <f t="shared" si="8"/>
        <v>86.2</v>
      </c>
      <c r="D75" s="43">
        <f t="shared" si="8"/>
        <v>150</v>
      </c>
      <c r="E75" s="43">
        <f t="shared" si="8"/>
        <v>0</v>
      </c>
      <c r="F75" s="43">
        <f t="shared" si="8"/>
        <v>0</v>
      </c>
      <c r="G75" s="43">
        <f t="shared" si="8"/>
        <v>0</v>
      </c>
      <c r="H75" s="43">
        <f t="shared" si="8"/>
        <v>0</v>
      </c>
      <c r="I75" s="43">
        <f t="shared" si="8"/>
        <v>0</v>
      </c>
      <c r="J75" s="43">
        <f t="shared" si="8"/>
        <v>0</v>
      </c>
      <c r="K75" s="43">
        <f t="shared" si="8"/>
        <v>0</v>
      </c>
      <c r="L75" s="43">
        <f t="shared" si="8"/>
        <v>0</v>
      </c>
      <c r="M75" s="43">
        <f t="shared" si="8"/>
        <v>0</v>
      </c>
      <c r="N75" s="43">
        <f t="shared" si="8"/>
        <v>0</v>
      </c>
      <c r="O75" s="43">
        <f t="shared" si="8"/>
        <v>0</v>
      </c>
      <c r="P75" s="43">
        <f t="shared" si="8"/>
        <v>0</v>
      </c>
      <c r="Q75" s="43">
        <f t="shared" si="8"/>
        <v>0</v>
      </c>
      <c r="R75" s="43">
        <f t="shared" si="8"/>
        <v>0</v>
      </c>
      <c r="S75" s="43">
        <f t="shared" si="8"/>
        <v>0</v>
      </c>
      <c r="T75" s="43">
        <f t="shared" si="8"/>
        <v>0</v>
      </c>
      <c r="U75" s="43">
        <f t="shared" si="8"/>
        <v>0</v>
      </c>
      <c r="V75">
        <v>2</v>
      </c>
      <c r="W75" t="s">
        <v>105</v>
      </c>
    </row>
    <row r="76" spans="1:23" x14ac:dyDescent="0.25">
      <c r="A76" t="str">
        <f>A19</f>
        <v>Tax Rate %</v>
      </c>
      <c r="B76" s="44" t="str">
        <f t="shared" ref="B76:U76" si="9">B19</f>
        <v/>
      </c>
      <c r="C76" s="44">
        <f t="shared" si="9"/>
        <v>6.5000000000000002E-2</v>
      </c>
      <c r="D76" s="44">
        <f t="shared" si="9"/>
        <v>4.9979999999999997E-2</v>
      </c>
      <c r="E76" s="44" t="str">
        <f t="shared" si="9"/>
        <v/>
      </c>
      <c r="F76" s="44" t="str">
        <f t="shared" si="9"/>
        <v/>
      </c>
      <c r="G76" s="44" t="str">
        <f t="shared" si="9"/>
        <v/>
      </c>
      <c r="H76" s="44" t="str">
        <f t="shared" si="9"/>
        <v/>
      </c>
      <c r="I76" s="44" t="str">
        <f t="shared" si="9"/>
        <v/>
      </c>
      <c r="J76" s="44" t="str">
        <f t="shared" si="9"/>
        <v/>
      </c>
      <c r="K76" s="44" t="str">
        <f t="shared" si="9"/>
        <v/>
      </c>
      <c r="L76" s="44" t="str">
        <f t="shared" si="9"/>
        <v/>
      </c>
      <c r="M76" s="44" t="str">
        <f t="shared" si="9"/>
        <v/>
      </c>
      <c r="N76" s="44" t="str">
        <f t="shared" si="9"/>
        <v/>
      </c>
      <c r="O76" s="44" t="str">
        <f t="shared" si="9"/>
        <v/>
      </c>
      <c r="P76" s="44" t="str">
        <f t="shared" si="9"/>
        <v/>
      </c>
      <c r="Q76" s="44" t="str">
        <f t="shared" si="9"/>
        <v/>
      </c>
      <c r="R76" s="44" t="str">
        <f t="shared" si="9"/>
        <v/>
      </c>
      <c r="S76" s="44" t="str">
        <f t="shared" si="9"/>
        <v/>
      </c>
      <c r="T76" s="44" t="str">
        <f t="shared" si="9"/>
        <v/>
      </c>
      <c r="U76" t="str">
        <f t="shared" si="9"/>
        <v/>
      </c>
      <c r="V76">
        <v>3</v>
      </c>
      <c r="W76" t="s">
        <v>106</v>
      </c>
    </row>
  </sheetData>
  <sheetProtection sheet="1" objects="1" scenarios="1"/>
  <hyperlinks>
    <hyperlink ref="A27" location="'Table of Contents'!A1" display="Go to Table of Contents" xr:uid="{C1ECBEBC-8BF4-4B88-8E95-51C35693B632}"/>
  </hyperlinks>
  <pageMargins left="0.7" right="0.7" top="0.75" bottom="0.75" header="0.3" footer="0.3"/>
  <pageSetup scale="58" orientation="landscape"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Spinner 1">
              <controlPr defaultSize="0" autoPict="0">
                <anchor moveWithCells="1" sizeWithCells="1">
                  <from>
                    <xdr:col>1</xdr:col>
                    <xdr:colOff>180975</xdr:colOff>
                    <xdr:row>20</xdr:row>
                    <xdr:rowOff>38100</xdr:rowOff>
                  </from>
                  <to>
                    <xdr:col>1</xdr:col>
                    <xdr:colOff>495300</xdr:colOff>
                    <xdr:row>20</xdr:row>
                    <xdr:rowOff>314325</xdr:rowOff>
                  </to>
                </anchor>
              </controlPr>
            </control>
          </mc:Choice>
        </mc:AlternateContent>
        <mc:AlternateContent xmlns:mc="http://schemas.openxmlformats.org/markup-compatibility/2006">
          <mc:Choice Requires="x14">
            <control shapeId="32770" r:id="rId5" name="Spinner 2">
              <controlPr defaultSize="0" autoPict="0">
                <anchor moveWithCells="1" sizeWithCells="1">
                  <from>
                    <xdr:col>1</xdr:col>
                    <xdr:colOff>161925</xdr:colOff>
                    <xdr:row>25</xdr:row>
                    <xdr:rowOff>19050</xdr:rowOff>
                  </from>
                  <to>
                    <xdr:col>1</xdr:col>
                    <xdr:colOff>552450</xdr:colOff>
                    <xdr:row>25</xdr:row>
                    <xdr:rowOff>295275</xdr:rowOff>
                  </to>
                </anchor>
              </controlPr>
            </control>
          </mc:Choice>
        </mc:AlternateContent>
        <mc:AlternateContent xmlns:mc="http://schemas.openxmlformats.org/markup-compatibility/2006">
          <mc:Choice Requires="x14">
            <control shapeId="32771" r:id="rId6" name="Spinner 3">
              <controlPr defaultSize="0" autoPict="0">
                <anchor moveWithCells="1" sizeWithCells="1">
                  <from>
                    <xdr:col>2</xdr:col>
                    <xdr:colOff>180975</xdr:colOff>
                    <xdr:row>20</xdr:row>
                    <xdr:rowOff>28575</xdr:rowOff>
                  </from>
                  <to>
                    <xdr:col>2</xdr:col>
                    <xdr:colOff>495300</xdr:colOff>
                    <xdr:row>20</xdr:row>
                    <xdr:rowOff>304800</xdr:rowOff>
                  </to>
                </anchor>
              </controlPr>
            </control>
          </mc:Choice>
        </mc:AlternateContent>
        <mc:AlternateContent xmlns:mc="http://schemas.openxmlformats.org/markup-compatibility/2006">
          <mc:Choice Requires="x14">
            <control shapeId="32772" r:id="rId7" name="Spinner 4">
              <controlPr defaultSize="0" autoPict="0">
                <anchor moveWithCells="1" sizeWithCells="1">
                  <from>
                    <xdr:col>3</xdr:col>
                    <xdr:colOff>180975</xdr:colOff>
                    <xdr:row>20</xdr:row>
                    <xdr:rowOff>28575</xdr:rowOff>
                  </from>
                  <to>
                    <xdr:col>3</xdr:col>
                    <xdr:colOff>495300</xdr:colOff>
                    <xdr:row>20</xdr:row>
                    <xdr:rowOff>304800</xdr:rowOff>
                  </to>
                </anchor>
              </controlPr>
            </control>
          </mc:Choice>
        </mc:AlternateContent>
        <mc:AlternateContent xmlns:mc="http://schemas.openxmlformats.org/markup-compatibility/2006">
          <mc:Choice Requires="x14">
            <control shapeId="32773" r:id="rId8" name="Spinner 5">
              <controlPr defaultSize="0" autoPict="0">
                <anchor moveWithCells="1" sizeWithCells="1">
                  <from>
                    <xdr:col>4</xdr:col>
                    <xdr:colOff>161925</xdr:colOff>
                    <xdr:row>20</xdr:row>
                    <xdr:rowOff>28575</xdr:rowOff>
                  </from>
                  <to>
                    <xdr:col>4</xdr:col>
                    <xdr:colOff>476250</xdr:colOff>
                    <xdr:row>20</xdr:row>
                    <xdr:rowOff>304800</xdr:rowOff>
                  </to>
                </anchor>
              </controlPr>
            </control>
          </mc:Choice>
        </mc:AlternateContent>
        <mc:AlternateContent xmlns:mc="http://schemas.openxmlformats.org/markup-compatibility/2006">
          <mc:Choice Requires="x14">
            <control shapeId="32774" r:id="rId9" name="Spinner 6">
              <controlPr defaultSize="0" autoPict="0">
                <anchor moveWithCells="1" sizeWithCells="1">
                  <from>
                    <xdr:col>5</xdr:col>
                    <xdr:colOff>161925</xdr:colOff>
                    <xdr:row>20</xdr:row>
                    <xdr:rowOff>19050</xdr:rowOff>
                  </from>
                  <to>
                    <xdr:col>5</xdr:col>
                    <xdr:colOff>476250</xdr:colOff>
                    <xdr:row>20</xdr:row>
                    <xdr:rowOff>295275</xdr:rowOff>
                  </to>
                </anchor>
              </controlPr>
            </control>
          </mc:Choice>
        </mc:AlternateContent>
        <mc:AlternateContent xmlns:mc="http://schemas.openxmlformats.org/markup-compatibility/2006">
          <mc:Choice Requires="x14">
            <control shapeId="32775" r:id="rId10" name="Spinner 7">
              <controlPr defaultSize="0" autoPict="0">
                <anchor moveWithCells="1" sizeWithCells="1">
                  <from>
                    <xdr:col>6</xdr:col>
                    <xdr:colOff>171450</xdr:colOff>
                    <xdr:row>20</xdr:row>
                    <xdr:rowOff>19050</xdr:rowOff>
                  </from>
                  <to>
                    <xdr:col>6</xdr:col>
                    <xdr:colOff>485775</xdr:colOff>
                    <xdr:row>20</xdr:row>
                    <xdr:rowOff>295275</xdr:rowOff>
                  </to>
                </anchor>
              </controlPr>
            </control>
          </mc:Choice>
        </mc:AlternateContent>
        <mc:AlternateContent xmlns:mc="http://schemas.openxmlformats.org/markup-compatibility/2006">
          <mc:Choice Requires="x14">
            <control shapeId="32776" r:id="rId11" name="Spinner 8">
              <controlPr defaultSize="0" autoPict="0">
                <anchor moveWithCells="1" sizeWithCells="1">
                  <from>
                    <xdr:col>7</xdr:col>
                    <xdr:colOff>209550</xdr:colOff>
                    <xdr:row>20</xdr:row>
                    <xdr:rowOff>19050</xdr:rowOff>
                  </from>
                  <to>
                    <xdr:col>7</xdr:col>
                    <xdr:colOff>523875</xdr:colOff>
                    <xdr:row>20</xdr:row>
                    <xdr:rowOff>295275</xdr:rowOff>
                  </to>
                </anchor>
              </controlPr>
            </control>
          </mc:Choice>
        </mc:AlternateContent>
        <mc:AlternateContent xmlns:mc="http://schemas.openxmlformats.org/markup-compatibility/2006">
          <mc:Choice Requires="x14">
            <control shapeId="32777" r:id="rId12" name="Spinner 9">
              <controlPr defaultSize="0" autoPict="0">
                <anchor moveWithCells="1" sizeWithCells="1">
                  <from>
                    <xdr:col>8</xdr:col>
                    <xdr:colOff>142875</xdr:colOff>
                    <xdr:row>20</xdr:row>
                    <xdr:rowOff>19050</xdr:rowOff>
                  </from>
                  <to>
                    <xdr:col>8</xdr:col>
                    <xdr:colOff>457200</xdr:colOff>
                    <xdr:row>20</xdr:row>
                    <xdr:rowOff>295275</xdr:rowOff>
                  </to>
                </anchor>
              </controlPr>
            </control>
          </mc:Choice>
        </mc:AlternateContent>
        <mc:AlternateContent xmlns:mc="http://schemas.openxmlformats.org/markup-compatibility/2006">
          <mc:Choice Requires="x14">
            <control shapeId="32778" r:id="rId13" name="Spinner 10">
              <controlPr defaultSize="0" autoPict="0">
                <anchor moveWithCells="1" sizeWithCells="1">
                  <from>
                    <xdr:col>9</xdr:col>
                    <xdr:colOff>142875</xdr:colOff>
                    <xdr:row>20</xdr:row>
                    <xdr:rowOff>19050</xdr:rowOff>
                  </from>
                  <to>
                    <xdr:col>9</xdr:col>
                    <xdr:colOff>457200</xdr:colOff>
                    <xdr:row>20</xdr:row>
                    <xdr:rowOff>295275</xdr:rowOff>
                  </to>
                </anchor>
              </controlPr>
            </control>
          </mc:Choice>
        </mc:AlternateContent>
        <mc:AlternateContent xmlns:mc="http://schemas.openxmlformats.org/markup-compatibility/2006">
          <mc:Choice Requires="x14">
            <control shapeId="32779" r:id="rId14" name="Spinner 11">
              <controlPr defaultSize="0" autoPict="0">
                <anchor moveWithCells="1" sizeWithCells="1">
                  <from>
                    <xdr:col>10</xdr:col>
                    <xdr:colOff>142875</xdr:colOff>
                    <xdr:row>20</xdr:row>
                    <xdr:rowOff>19050</xdr:rowOff>
                  </from>
                  <to>
                    <xdr:col>10</xdr:col>
                    <xdr:colOff>457200</xdr:colOff>
                    <xdr:row>20</xdr:row>
                    <xdr:rowOff>295275</xdr:rowOff>
                  </to>
                </anchor>
              </controlPr>
            </control>
          </mc:Choice>
        </mc:AlternateContent>
        <mc:AlternateContent xmlns:mc="http://schemas.openxmlformats.org/markup-compatibility/2006">
          <mc:Choice Requires="x14">
            <control shapeId="32780" r:id="rId15" name="Spinner 12">
              <controlPr defaultSize="0" autoPict="0">
                <anchor moveWithCells="1" sizeWithCells="1">
                  <from>
                    <xdr:col>11</xdr:col>
                    <xdr:colOff>142875</xdr:colOff>
                    <xdr:row>20</xdr:row>
                    <xdr:rowOff>28575</xdr:rowOff>
                  </from>
                  <to>
                    <xdr:col>11</xdr:col>
                    <xdr:colOff>457200</xdr:colOff>
                    <xdr:row>20</xdr:row>
                    <xdr:rowOff>304800</xdr:rowOff>
                  </to>
                </anchor>
              </controlPr>
            </control>
          </mc:Choice>
        </mc:AlternateContent>
        <mc:AlternateContent xmlns:mc="http://schemas.openxmlformats.org/markup-compatibility/2006">
          <mc:Choice Requires="x14">
            <control shapeId="32781" r:id="rId16" name="Spinner 13">
              <controlPr defaultSize="0" autoPict="0">
                <anchor moveWithCells="1" sizeWithCells="1">
                  <from>
                    <xdr:col>12</xdr:col>
                    <xdr:colOff>152400</xdr:colOff>
                    <xdr:row>20</xdr:row>
                    <xdr:rowOff>19050</xdr:rowOff>
                  </from>
                  <to>
                    <xdr:col>12</xdr:col>
                    <xdr:colOff>466725</xdr:colOff>
                    <xdr:row>20</xdr:row>
                    <xdr:rowOff>295275</xdr:rowOff>
                  </to>
                </anchor>
              </controlPr>
            </control>
          </mc:Choice>
        </mc:AlternateContent>
        <mc:AlternateContent xmlns:mc="http://schemas.openxmlformats.org/markup-compatibility/2006">
          <mc:Choice Requires="x14">
            <control shapeId="32782" r:id="rId17" name="Spinner 14">
              <controlPr defaultSize="0" autoPict="0">
                <anchor moveWithCells="1" sizeWithCells="1">
                  <from>
                    <xdr:col>13</xdr:col>
                    <xdr:colOff>133350</xdr:colOff>
                    <xdr:row>20</xdr:row>
                    <xdr:rowOff>19050</xdr:rowOff>
                  </from>
                  <to>
                    <xdr:col>13</xdr:col>
                    <xdr:colOff>447675</xdr:colOff>
                    <xdr:row>20</xdr:row>
                    <xdr:rowOff>295275</xdr:rowOff>
                  </to>
                </anchor>
              </controlPr>
            </control>
          </mc:Choice>
        </mc:AlternateContent>
        <mc:AlternateContent xmlns:mc="http://schemas.openxmlformats.org/markup-compatibility/2006">
          <mc:Choice Requires="x14">
            <control shapeId="32783" r:id="rId18" name="Spinner 15">
              <controlPr defaultSize="0" autoPict="0">
                <anchor moveWithCells="1" sizeWithCells="1">
                  <from>
                    <xdr:col>14</xdr:col>
                    <xdr:colOff>152400</xdr:colOff>
                    <xdr:row>20</xdr:row>
                    <xdr:rowOff>19050</xdr:rowOff>
                  </from>
                  <to>
                    <xdr:col>14</xdr:col>
                    <xdr:colOff>466725</xdr:colOff>
                    <xdr:row>20</xdr:row>
                    <xdr:rowOff>295275</xdr:rowOff>
                  </to>
                </anchor>
              </controlPr>
            </control>
          </mc:Choice>
        </mc:AlternateContent>
        <mc:AlternateContent xmlns:mc="http://schemas.openxmlformats.org/markup-compatibility/2006">
          <mc:Choice Requires="x14">
            <control shapeId="32784" r:id="rId19" name="Spinner 16">
              <controlPr defaultSize="0" autoPict="0">
                <anchor moveWithCells="1" sizeWithCells="1">
                  <from>
                    <xdr:col>15</xdr:col>
                    <xdr:colOff>161925</xdr:colOff>
                    <xdr:row>20</xdr:row>
                    <xdr:rowOff>19050</xdr:rowOff>
                  </from>
                  <to>
                    <xdr:col>15</xdr:col>
                    <xdr:colOff>476250</xdr:colOff>
                    <xdr:row>20</xdr:row>
                    <xdr:rowOff>295275</xdr:rowOff>
                  </to>
                </anchor>
              </controlPr>
            </control>
          </mc:Choice>
        </mc:AlternateContent>
        <mc:AlternateContent xmlns:mc="http://schemas.openxmlformats.org/markup-compatibility/2006">
          <mc:Choice Requires="x14">
            <control shapeId="32785" r:id="rId20" name="Spinner 17">
              <controlPr defaultSize="0" autoPict="0">
                <anchor moveWithCells="1" sizeWithCells="1">
                  <from>
                    <xdr:col>16</xdr:col>
                    <xdr:colOff>161925</xdr:colOff>
                    <xdr:row>20</xdr:row>
                    <xdr:rowOff>19050</xdr:rowOff>
                  </from>
                  <to>
                    <xdr:col>16</xdr:col>
                    <xdr:colOff>476250</xdr:colOff>
                    <xdr:row>20</xdr:row>
                    <xdr:rowOff>295275</xdr:rowOff>
                  </to>
                </anchor>
              </controlPr>
            </control>
          </mc:Choice>
        </mc:AlternateContent>
        <mc:AlternateContent xmlns:mc="http://schemas.openxmlformats.org/markup-compatibility/2006">
          <mc:Choice Requires="x14">
            <control shapeId="32786" r:id="rId21" name="Spinner 18">
              <controlPr defaultSize="0" autoPict="0">
                <anchor moveWithCells="1" sizeWithCells="1">
                  <from>
                    <xdr:col>17</xdr:col>
                    <xdr:colOff>142875</xdr:colOff>
                    <xdr:row>20</xdr:row>
                    <xdr:rowOff>19050</xdr:rowOff>
                  </from>
                  <to>
                    <xdr:col>17</xdr:col>
                    <xdr:colOff>457200</xdr:colOff>
                    <xdr:row>20</xdr:row>
                    <xdr:rowOff>295275</xdr:rowOff>
                  </to>
                </anchor>
              </controlPr>
            </control>
          </mc:Choice>
        </mc:AlternateContent>
        <mc:AlternateContent xmlns:mc="http://schemas.openxmlformats.org/markup-compatibility/2006">
          <mc:Choice Requires="x14">
            <control shapeId="32787" r:id="rId22" name="Spinner 19">
              <controlPr defaultSize="0" autoPict="0">
                <anchor moveWithCells="1" sizeWithCells="1">
                  <from>
                    <xdr:col>18</xdr:col>
                    <xdr:colOff>161925</xdr:colOff>
                    <xdr:row>20</xdr:row>
                    <xdr:rowOff>19050</xdr:rowOff>
                  </from>
                  <to>
                    <xdr:col>18</xdr:col>
                    <xdr:colOff>476250</xdr:colOff>
                    <xdr:row>20</xdr:row>
                    <xdr:rowOff>295275</xdr:rowOff>
                  </to>
                </anchor>
              </controlPr>
            </control>
          </mc:Choice>
        </mc:AlternateContent>
        <mc:AlternateContent xmlns:mc="http://schemas.openxmlformats.org/markup-compatibility/2006">
          <mc:Choice Requires="x14">
            <control shapeId="32788" r:id="rId23" name="Spinner 20">
              <controlPr defaultSize="0" autoPict="0">
                <anchor moveWithCells="1" sizeWithCells="1">
                  <from>
                    <xdr:col>19</xdr:col>
                    <xdr:colOff>152400</xdr:colOff>
                    <xdr:row>20</xdr:row>
                    <xdr:rowOff>19050</xdr:rowOff>
                  </from>
                  <to>
                    <xdr:col>19</xdr:col>
                    <xdr:colOff>466725</xdr:colOff>
                    <xdr:row>20</xdr:row>
                    <xdr:rowOff>295275</xdr:rowOff>
                  </to>
                </anchor>
              </controlPr>
            </control>
          </mc:Choice>
        </mc:AlternateContent>
        <mc:AlternateContent xmlns:mc="http://schemas.openxmlformats.org/markup-compatibility/2006">
          <mc:Choice Requires="x14">
            <control shapeId="32789" r:id="rId24" name="Spinner 21">
              <controlPr defaultSize="0" autoPict="0">
                <anchor moveWithCells="1" sizeWithCells="1">
                  <from>
                    <xdr:col>20</xdr:col>
                    <xdr:colOff>123825</xdr:colOff>
                    <xdr:row>20</xdr:row>
                    <xdr:rowOff>19050</xdr:rowOff>
                  </from>
                  <to>
                    <xdr:col>20</xdr:col>
                    <xdr:colOff>438150</xdr:colOff>
                    <xdr:row>20</xdr:row>
                    <xdr:rowOff>295275</xdr:rowOff>
                  </to>
                </anchor>
              </controlPr>
            </control>
          </mc:Choice>
        </mc:AlternateContent>
        <mc:AlternateContent xmlns:mc="http://schemas.openxmlformats.org/markup-compatibility/2006">
          <mc:Choice Requires="x14">
            <control shapeId="32790" r:id="rId25" name="Spinner 22">
              <controlPr defaultSize="0" autoPict="0">
                <anchor moveWithCells="1" sizeWithCells="1">
                  <from>
                    <xdr:col>1</xdr:col>
                    <xdr:colOff>142875</xdr:colOff>
                    <xdr:row>16</xdr:row>
                    <xdr:rowOff>28575</xdr:rowOff>
                  </from>
                  <to>
                    <xdr:col>1</xdr:col>
                    <xdr:colOff>466725</xdr:colOff>
                    <xdr:row>16</xdr:row>
                    <xdr:rowOff>304800</xdr:rowOff>
                  </to>
                </anchor>
              </controlPr>
            </control>
          </mc:Choice>
        </mc:AlternateContent>
        <mc:AlternateContent xmlns:mc="http://schemas.openxmlformats.org/markup-compatibility/2006">
          <mc:Choice Requires="x14">
            <control shapeId="32791" r:id="rId26" name="Spinner 23">
              <controlPr defaultSize="0" autoPict="0">
                <anchor moveWithCells="1" sizeWithCells="1">
                  <from>
                    <xdr:col>2</xdr:col>
                    <xdr:colOff>133350</xdr:colOff>
                    <xdr:row>16</xdr:row>
                    <xdr:rowOff>28575</xdr:rowOff>
                  </from>
                  <to>
                    <xdr:col>2</xdr:col>
                    <xdr:colOff>457200</xdr:colOff>
                    <xdr:row>16</xdr:row>
                    <xdr:rowOff>304800</xdr:rowOff>
                  </to>
                </anchor>
              </controlPr>
            </control>
          </mc:Choice>
        </mc:AlternateContent>
        <mc:AlternateContent xmlns:mc="http://schemas.openxmlformats.org/markup-compatibility/2006">
          <mc:Choice Requires="x14">
            <control shapeId="32792" r:id="rId27" name="Spinner 24">
              <controlPr defaultSize="0" autoPict="0">
                <anchor moveWithCells="1" sizeWithCells="1">
                  <from>
                    <xdr:col>3</xdr:col>
                    <xdr:colOff>142875</xdr:colOff>
                    <xdr:row>16</xdr:row>
                    <xdr:rowOff>28575</xdr:rowOff>
                  </from>
                  <to>
                    <xdr:col>3</xdr:col>
                    <xdr:colOff>466725</xdr:colOff>
                    <xdr:row>16</xdr:row>
                    <xdr:rowOff>304800</xdr:rowOff>
                  </to>
                </anchor>
              </controlPr>
            </control>
          </mc:Choice>
        </mc:AlternateContent>
        <mc:AlternateContent xmlns:mc="http://schemas.openxmlformats.org/markup-compatibility/2006">
          <mc:Choice Requires="x14">
            <control shapeId="32793" r:id="rId28" name="Spinner 25">
              <controlPr defaultSize="0" autoPict="0">
                <anchor moveWithCells="1" sizeWithCells="1">
                  <from>
                    <xdr:col>4</xdr:col>
                    <xdr:colOff>114300</xdr:colOff>
                    <xdr:row>16</xdr:row>
                    <xdr:rowOff>28575</xdr:rowOff>
                  </from>
                  <to>
                    <xdr:col>4</xdr:col>
                    <xdr:colOff>438150</xdr:colOff>
                    <xdr:row>16</xdr:row>
                    <xdr:rowOff>304800</xdr:rowOff>
                  </to>
                </anchor>
              </controlPr>
            </control>
          </mc:Choice>
        </mc:AlternateContent>
        <mc:AlternateContent xmlns:mc="http://schemas.openxmlformats.org/markup-compatibility/2006">
          <mc:Choice Requires="x14">
            <control shapeId="32794" r:id="rId29" name="Spinner 26">
              <controlPr defaultSize="0" autoPict="0">
                <anchor moveWithCells="1" sizeWithCells="1">
                  <from>
                    <xdr:col>5</xdr:col>
                    <xdr:colOff>123825</xdr:colOff>
                    <xdr:row>16</xdr:row>
                    <xdr:rowOff>28575</xdr:rowOff>
                  </from>
                  <to>
                    <xdr:col>5</xdr:col>
                    <xdr:colOff>447675</xdr:colOff>
                    <xdr:row>16</xdr:row>
                    <xdr:rowOff>304800</xdr:rowOff>
                  </to>
                </anchor>
              </controlPr>
            </control>
          </mc:Choice>
        </mc:AlternateContent>
        <mc:AlternateContent xmlns:mc="http://schemas.openxmlformats.org/markup-compatibility/2006">
          <mc:Choice Requires="x14">
            <control shapeId="32795" r:id="rId30" name="Spinner 27">
              <controlPr defaultSize="0" autoPict="0">
                <anchor moveWithCells="1" sizeWithCells="1">
                  <from>
                    <xdr:col>6</xdr:col>
                    <xdr:colOff>142875</xdr:colOff>
                    <xdr:row>16</xdr:row>
                    <xdr:rowOff>28575</xdr:rowOff>
                  </from>
                  <to>
                    <xdr:col>6</xdr:col>
                    <xdr:colOff>466725</xdr:colOff>
                    <xdr:row>16</xdr:row>
                    <xdr:rowOff>304800</xdr:rowOff>
                  </to>
                </anchor>
              </controlPr>
            </control>
          </mc:Choice>
        </mc:AlternateContent>
        <mc:AlternateContent xmlns:mc="http://schemas.openxmlformats.org/markup-compatibility/2006">
          <mc:Choice Requires="x14">
            <control shapeId="32796" r:id="rId31" name="Spinner 28">
              <controlPr defaultSize="0" autoPict="0">
                <anchor moveWithCells="1" sizeWithCells="1">
                  <from>
                    <xdr:col>7</xdr:col>
                    <xdr:colOff>133350</xdr:colOff>
                    <xdr:row>16</xdr:row>
                    <xdr:rowOff>28575</xdr:rowOff>
                  </from>
                  <to>
                    <xdr:col>7</xdr:col>
                    <xdr:colOff>457200</xdr:colOff>
                    <xdr:row>16</xdr:row>
                    <xdr:rowOff>304800</xdr:rowOff>
                  </to>
                </anchor>
              </controlPr>
            </control>
          </mc:Choice>
        </mc:AlternateContent>
        <mc:AlternateContent xmlns:mc="http://schemas.openxmlformats.org/markup-compatibility/2006">
          <mc:Choice Requires="x14">
            <control shapeId="32797" r:id="rId32" name="Spinner 29">
              <controlPr defaultSize="0" autoPict="0">
                <anchor moveWithCells="1" sizeWithCells="1">
                  <from>
                    <xdr:col>8</xdr:col>
                    <xdr:colOff>133350</xdr:colOff>
                    <xdr:row>16</xdr:row>
                    <xdr:rowOff>28575</xdr:rowOff>
                  </from>
                  <to>
                    <xdr:col>8</xdr:col>
                    <xdr:colOff>457200</xdr:colOff>
                    <xdr:row>16</xdr:row>
                    <xdr:rowOff>304800</xdr:rowOff>
                  </to>
                </anchor>
              </controlPr>
            </control>
          </mc:Choice>
        </mc:AlternateContent>
        <mc:AlternateContent xmlns:mc="http://schemas.openxmlformats.org/markup-compatibility/2006">
          <mc:Choice Requires="x14">
            <control shapeId="32798" r:id="rId33" name="Spinner 30">
              <controlPr defaultSize="0" autoPict="0">
                <anchor moveWithCells="1" sizeWithCells="1">
                  <from>
                    <xdr:col>9</xdr:col>
                    <xdr:colOff>133350</xdr:colOff>
                    <xdr:row>16</xdr:row>
                    <xdr:rowOff>28575</xdr:rowOff>
                  </from>
                  <to>
                    <xdr:col>9</xdr:col>
                    <xdr:colOff>457200</xdr:colOff>
                    <xdr:row>16</xdr:row>
                    <xdr:rowOff>304800</xdr:rowOff>
                  </to>
                </anchor>
              </controlPr>
            </control>
          </mc:Choice>
        </mc:AlternateContent>
        <mc:AlternateContent xmlns:mc="http://schemas.openxmlformats.org/markup-compatibility/2006">
          <mc:Choice Requires="x14">
            <control shapeId="32799" r:id="rId34" name="Spinner 31">
              <controlPr defaultSize="0" autoPict="0">
                <anchor moveWithCells="1" sizeWithCells="1">
                  <from>
                    <xdr:col>10</xdr:col>
                    <xdr:colOff>123825</xdr:colOff>
                    <xdr:row>16</xdr:row>
                    <xdr:rowOff>28575</xdr:rowOff>
                  </from>
                  <to>
                    <xdr:col>10</xdr:col>
                    <xdr:colOff>447675</xdr:colOff>
                    <xdr:row>16</xdr:row>
                    <xdr:rowOff>304800</xdr:rowOff>
                  </to>
                </anchor>
              </controlPr>
            </control>
          </mc:Choice>
        </mc:AlternateContent>
        <mc:AlternateContent xmlns:mc="http://schemas.openxmlformats.org/markup-compatibility/2006">
          <mc:Choice Requires="x14">
            <control shapeId="32800" r:id="rId35" name="Spinner 32">
              <controlPr defaultSize="0" autoPict="0">
                <anchor moveWithCells="1" sizeWithCells="1">
                  <from>
                    <xdr:col>11</xdr:col>
                    <xdr:colOff>133350</xdr:colOff>
                    <xdr:row>16</xdr:row>
                    <xdr:rowOff>28575</xdr:rowOff>
                  </from>
                  <to>
                    <xdr:col>11</xdr:col>
                    <xdr:colOff>457200</xdr:colOff>
                    <xdr:row>16</xdr:row>
                    <xdr:rowOff>304800</xdr:rowOff>
                  </to>
                </anchor>
              </controlPr>
            </control>
          </mc:Choice>
        </mc:AlternateContent>
        <mc:AlternateContent xmlns:mc="http://schemas.openxmlformats.org/markup-compatibility/2006">
          <mc:Choice Requires="x14">
            <control shapeId="32801" r:id="rId36" name="Spinner 33">
              <controlPr defaultSize="0" autoPict="0">
                <anchor moveWithCells="1" sizeWithCells="1">
                  <from>
                    <xdr:col>12</xdr:col>
                    <xdr:colOff>152400</xdr:colOff>
                    <xdr:row>16</xdr:row>
                    <xdr:rowOff>28575</xdr:rowOff>
                  </from>
                  <to>
                    <xdr:col>12</xdr:col>
                    <xdr:colOff>476250</xdr:colOff>
                    <xdr:row>16</xdr:row>
                    <xdr:rowOff>304800</xdr:rowOff>
                  </to>
                </anchor>
              </controlPr>
            </control>
          </mc:Choice>
        </mc:AlternateContent>
        <mc:AlternateContent xmlns:mc="http://schemas.openxmlformats.org/markup-compatibility/2006">
          <mc:Choice Requires="x14">
            <control shapeId="32802" r:id="rId37" name="Spinner 34">
              <controlPr defaultSize="0" autoPict="0">
                <anchor moveWithCells="1" sizeWithCells="1">
                  <from>
                    <xdr:col>13</xdr:col>
                    <xdr:colOff>133350</xdr:colOff>
                    <xdr:row>16</xdr:row>
                    <xdr:rowOff>28575</xdr:rowOff>
                  </from>
                  <to>
                    <xdr:col>13</xdr:col>
                    <xdr:colOff>457200</xdr:colOff>
                    <xdr:row>16</xdr:row>
                    <xdr:rowOff>304800</xdr:rowOff>
                  </to>
                </anchor>
              </controlPr>
            </control>
          </mc:Choice>
        </mc:AlternateContent>
        <mc:AlternateContent xmlns:mc="http://schemas.openxmlformats.org/markup-compatibility/2006">
          <mc:Choice Requires="x14">
            <control shapeId="32803" r:id="rId38" name="Spinner 35">
              <controlPr defaultSize="0" autoPict="0">
                <anchor moveWithCells="1" sizeWithCells="1">
                  <from>
                    <xdr:col>14</xdr:col>
                    <xdr:colOff>133350</xdr:colOff>
                    <xdr:row>16</xdr:row>
                    <xdr:rowOff>28575</xdr:rowOff>
                  </from>
                  <to>
                    <xdr:col>14</xdr:col>
                    <xdr:colOff>457200</xdr:colOff>
                    <xdr:row>16</xdr:row>
                    <xdr:rowOff>304800</xdr:rowOff>
                  </to>
                </anchor>
              </controlPr>
            </control>
          </mc:Choice>
        </mc:AlternateContent>
        <mc:AlternateContent xmlns:mc="http://schemas.openxmlformats.org/markup-compatibility/2006">
          <mc:Choice Requires="x14">
            <control shapeId="32804" r:id="rId39" name="Spinner 36">
              <controlPr defaultSize="0" autoPict="0">
                <anchor moveWithCells="1" sizeWithCells="1">
                  <from>
                    <xdr:col>15</xdr:col>
                    <xdr:colOff>142875</xdr:colOff>
                    <xdr:row>16</xdr:row>
                    <xdr:rowOff>28575</xdr:rowOff>
                  </from>
                  <to>
                    <xdr:col>15</xdr:col>
                    <xdr:colOff>466725</xdr:colOff>
                    <xdr:row>16</xdr:row>
                    <xdr:rowOff>304800</xdr:rowOff>
                  </to>
                </anchor>
              </controlPr>
            </control>
          </mc:Choice>
        </mc:AlternateContent>
        <mc:AlternateContent xmlns:mc="http://schemas.openxmlformats.org/markup-compatibility/2006">
          <mc:Choice Requires="x14">
            <control shapeId="32805" r:id="rId40" name="Spinner 37">
              <controlPr defaultSize="0" autoPict="0">
                <anchor moveWithCells="1" sizeWithCells="1">
                  <from>
                    <xdr:col>16</xdr:col>
                    <xdr:colOff>133350</xdr:colOff>
                    <xdr:row>16</xdr:row>
                    <xdr:rowOff>28575</xdr:rowOff>
                  </from>
                  <to>
                    <xdr:col>16</xdr:col>
                    <xdr:colOff>457200</xdr:colOff>
                    <xdr:row>16</xdr:row>
                    <xdr:rowOff>304800</xdr:rowOff>
                  </to>
                </anchor>
              </controlPr>
            </control>
          </mc:Choice>
        </mc:AlternateContent>
        <mc:AlternateContent xmlns:mc="http://schemas.openxmlformats.org/markup-compatibility/2006">
          <mc:Choice Requires="x14">
            <control shapeId="32806" r:id="rId41" name="Spinner 38">
              <controlPr defaultSize="0" autoPict="0">
                <anchor moveWithCells="1" sizeWithCells="1">
                  <from>
                    <xdr:col>17</xdr:col>
                    <xdr:colOff>114300</xdr:colOff>
                    <xdr:row>16</xdr:row>
                    <xdr:rowOff>28575</xdr:rowOff>
                  </from>
                  <to>
                    <xdr:col>17</xdr:col>
                    <xdr:colOff>438150</xdr:colOff>
                    <xdr:row>16</xdr:row>
                    <xdr:rowOff>304800</xdr:rowOff>
                  </to>
                </anchor>
              </controlPr>
            </control>
          </mc:Choice>
        </mc:AlternateContent>
        <mc:AlternateContent xmlns:mc="http://schemas.openxmlformats.org/markup-compatibility/2006">
          <mc:Choice Requires="x14">
            <control shapeId="32807" r:id="rId42" name="Spinner 39">
              <controlPr defaultSize="0" autoPict="0">
                <anchor moveWithCells="1" sizeWithCells="1">
                  <from>
                    <xdr:col>18</xdr:col>
                    <xdr:colOff>152400</xdr:colOff>
                    <xdr:row>16</xdr:row>
                    <xdr:rowOff>28575</xdr:rowOff>
                  </from>
                  <to>
                    <xdr:col>18</xdr:col>
                    <xdr:colOff>476250</xdr:colOff>
                    <xdr:row>16</xdr:row>
                    <xdr:rowOff>304800</xdr:rowOff>
                  </to>
                </anchor>
              </controlPr>
            </control>
          </mc:Choice>
        </mc:AlternateContent>
        <mc:AlternateContent xmlns:mc="http://schemas.openxmlformats.org/markup-compatibility/2006">
          <mc:Choice Requires="x14">
            <control shapeId="32808" r:id="rId43" name="Spinner 40">
              <controlPr defaultSize="0" autoPict="0">
                <anchor moveWithCells="1" sizeWithCells="1">
                  <from>
                    <xdr:col>19</xdr:col>
                    <xdr:colOff>123825</xdr:colOff>
                    <xdr:row>16</xdr:row>
                    <xdr:rowOff>28575</xdr:rowOff>
                  </from>
                  <to>
                    <xdr:col>19</xdr:col>
                    <xdr:colOff>447675</xdr:colOff>
                    <xdr:row>16</xdr:row>
                    <xdr:rowOff>304800</xdr:rowOff>
                  </to>
                </anchor>
              </controlPr>
            </control>
          </mc:Choice>
        </mc:AlternateContent>
        <mc:AlternateContent xmlns:mc="http://schemas.openxmlformats.org/markup-compatibility/2006">
          <mc:Choice Requires="x14">
            <control shapeId="32809" r:id="rId44" name="Spinner 41">
              <controlPr defaultSize="0" autoPict="0">
                <anchor moveWithCells="1" sizeWithCells="1">
                  <from>
                    <xdr:col>20</xdr:col>
                    <xdr:colOff>133350</xdr:colOff>
                    <xdr:row>16</xdr:row>
                    <xdr:rowOff>28575</xdr:rowOff>
                  </from>
                  <to>
                    <xdr:col>20</xdr:col>
                    <xdr:colOff>457200</xdr:colOff>
                    <xdr:row>16</xdr:row>
                    <xdr:rowOff>304800</xdr:rowOff>
                  </to>
                </anchor>
              </controlPr>
            </control>
          </mc:Choice>
        </mc:AlternateContent>
        <mc:AlternateContent xmlns:mc="http://schemas.openxmlformats.org/markup-compatibility/2006">
          <mc:Choice Requires="x14">
            <control shapeId="32810" r:id="rId45" name="Spinner 42">
              <controlPr defaultSize="0" autoPict="0">
                <anchor moveWithCells="1" sizeWithCells="1">
                  <from>
                    <xdr:col>9</xdr:col>
                    <xdr:colOff>161925</xdr:colOff>
                    <xdr:row>25</xdr:row>
                    <xdr:rowOff>19050</xdr:rowOff>
                  </from>
                  <to>
                    <xdr:col>9</xdr:col>
                    <xdr:colOff>552450</xdr:colOff>
                    <xdr:row>25</xdr:row>
                    <xdr:rowOff>295275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FEEA8-089A-42C5-924E-44C00EA70E64}">
  <dimension ref="A37"/>
  <sheetViews>
    <sheetView workbookViewId="0"/>
  </sheetViews>
  <sheetFormatPr defaultRowHeight="15" x14ac:dyDescent="0.25"/>
  <sheetData>
    <row r="37" spans="1:1" x14ac:dyDescent="0.25">
      <c r="A37" s="58" t="s">
        <v>198</v>
      </c>
    </row>
  </sheetData>
  <sheetProtection sheet="1" objects="1" scenarios="1"/>
  <hyperlinks>
    <hyperlink ref="A37" location="'Table of Contents'!A1" display="Table of Contents" xr:uid="{64A5A7B5-D4C3-4A6D-81AA-9E673CEF073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135EF-8FC6-4D55-A1B8-1D0B0E263CD7}">
  <dimension ref="A37"/>
  <sheetViews>
    <sheetView workbookViewId="0">
      <selection activeCell="A37" sqref="A37"/>
    </sheetView>
  </sheetViews>
  <sheetFormatPr defaultRowHeight="15" x14ac:dyDescent="0.25"/>
  <sheetData>
    <row r="37" spans="1:1" x14ac:dyDescent="0.25">
      <c r="A37" s="58" t="s">
        <v>198</v>
      </c>
    </row>
  </sheetData>
  <sheetProtection sheet="1" objects="1" scenarios="1"/>
  <hyperlinks>
    <hyperlink ref="A37" location="'Table of Contents'!A1" display="Table of Contents" xr:uid="{FD258C7C-956F-47CD-AE86-A04E592B4B5B}"/>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41137-59AF-4D48-9372-AD012ECE8862}">
  <dimension ref="A37"/>
  <sheetViews>
    <sheetView workbookViewId="0">
      <selection activeCell="A37" sqref="A37"/>
    </sheetView>
  </sheetViews>
  <sheetFormatPr defaultRowHeight="15" x14ac:dyDescent="0.25"/>
  <sheetData>
    <row r="37" spans="1:1" x14ac:dyDescent="0.25">
      <c r="A37" s="58" t="s">
        <v>198</v>
      </c>
    </row>
  </sheetData>
  <sheetProtection sheet="1" objects="1" scenarios="1"/>
  <hyperlinks>
    <hyperlink ref="A37" location="'Table of Contents'!A1" display="Table of Contents" xr:uid="{F1FB0048-CA20-4B66-BDF4-ACA2A4894365}"/>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3D9C2-91CF-4C65-A36B-631AC404BA8F}">
  <dimension ref="A2:F72"/>
  <sheetViews>
    <sheetView workbookViewId="0"/>
  </sheetViews>
  <sheetFormatPr defaultRowHeight="15" x14ac:dyDescent="0.25"/>
  <cols>
    <col min="1" max="1" width="14.28515625" customWidth="1"/>
  </cols>
  <sheetData>
    <row r="2" spans="1:3" x14ac:dyDescent="0.25">
      <c r="C2" t="s">
        <v>75</v>
      </c>
    </row>
    <row r="3" spans="1:3" x14ac:dyDescent="0.25">
      <c r="A3" t="s">
        <v>69</v>
      </c>
      <c r="B3">
        <v>2005</v>
      </c>
      <c r="C3">
        <v>10.6</v>
      </c>
    </row>
    <row r="4" spans="1:3" x14ac:dyDescent="0.25">
      <c r="A4" t="s">
        <v>70</v>
      </c>
      <c r="B4">
        <v>2009</v>
      </c>
      <c r="C4">
        <v>13.4</v>
      </c>
    </row>
    <row r="5" spans="1:3" x14ac:dyDescent="0.25">
      <c r="A5" t="s">
        <v>71</v>
      </c>
      <c r="B5">
        <v>2009</v>
      </c>
      <c r="C5">
        <v>16.3</v>
      </c>
    </row>
    <row r="6" spans="1:3" x14ac:dyDescent="0.25">
      <c r="A6" t="s">
        <v>72</v>
      </c>
      <c r="B6">
        <v>2019</v>
      </c>
      <c r="C6">
        <v>14.86</v>
      </c>
    </row>
    <row r="7" spans="1:3" x14ac:dyDescent="0.25">
      <c r="A7" t="s">
        <v>74</v>
      </c>
      <c r="B7">
        <v>2015</v>
      </c>
    </row>
    <row r="8" spans="1:3" x14ac:dyDescent="0.25">
      <c r="A8" t="s">
        <v>73</v>
      </c>
      <c r="B8">
        <v>2020</v>
      </c>
      <c r="C8">
        <v>13.1</v>
      </c>
    </row>
    <row r="9" spans="1:3" x14ac:dyDescent="0.25">
      <c r="A9" t="s">
        <v>76</v>
      </c>
      <c r="B9">
        <v>2023</v>
      </c>
      <c r="C9">
        <v>24</v>
      </c>
    </row>
    <row r="17" spans="1:6" x14ac:dyDescent="0.25">
      <c r="B17" t="s">
        <v>77</v>
      </c>
      <c r="C17" t="s">
        <v>78</v>
      </c>
      <c r="D17" t="s">
        <v>79</v>
      </c>
    </row>
    <row r="18" spans="1:6" x14ac:dyDescent="0.25">
      <c r="A18" t="s">
        <v>69</v>
      </c>
      <c r="B18">
        <v>2005</v>
      </c>
      <c r="C18">
        <v>63.2</v>
      </c>
    </row>
    <row r="19" spans="1:6" x14ac:dyDescent="0.25">
      <c r="A19" t="s">
        <v>70</v>
      </c>
      <c r="B19">
        <v>2009</v>
      </c>
      <c r="C19">
        <v>78.900000000000006</v>
      </c>
    </row>
    <row r="20" spans="1:6" x14ac:dyDescent="0.25">
      <c r="A20" t="s">
        <v>71</v>
      </c>
      <c r="B20">
        <v>2009</v>
      </c>
      <c r="C20">
        <v>76.7</v>
      </c>
    </row>
    <row r="21" spans="1:6" x14ac:dyDescent="0.25">
      <c r="A21" t="s">
        <v>72</v>
      </c>
      <c r="B21">
        <v>2019</v>
      </c>
      <c r="C21">
        <v>107</v>
      </c>
    </row>
    <row r="22" spans="1:6" x14ac:dyDescent="0.25">
      <c r="A22" t="s">
        <v>74</v>
      </c>
      <c r="B22">
        <v>2015</v>
      </c>
    </row>
    <row r="23" spans="1:6" x14ac:dyDescent="0.25">
      <c r="A23" t="s">
        <v>73</v>
      </c>
      <c r="B23">
        <v>2020</v>
      </c>
      <c r="C23">
        <v>86.2</v>
      </c>
    </row>
    <row r="24" spans="1:6" x14ac:dyDescent="0.25">
      <c r="A24" t="s">
        <v>76</v>
      </c>
      <c r="B24">
        <v>2023</v>
      </c>
    </row>
    <row r="25" spans="1:6" x14ac:dyDescent="0.25">
      <c r="B25">
        <v>2000</v>
      </c>
      <c r="D25">
        <f>F25*1.075</f>
        <v>46.547499999999992</v>
      </c>
      <c r="F25">
        <v>43.3</v>
      </c>
    </row>
    <row r="26" spans="1:6" x14ac:dyDescent="0.25">
      <c r="B26">
        <v>2001</v>
      </c>
      <c r="D26">
        <f t="shared" ref="D26:D40" si="0">F26*1.075</f>
        <v>46.977499999999999</v>
      </c>
      <c r="F26">
        <v>43.7</v>
      </c>
    </row>
    <row r="27" spans="1:6" x14ac:dyDescent="0.25">
      <c r="B27">
        <v>2002</v>
      </c>
      <c r="D27">
        <f t="shared" si="0"/>
        <v>47.192499999999995</v>
      </c>
      <c r="F27">
        <v>43.9</v>
      </c>
    </row>
    <row r="28" spans="1:6" x14ac:dyDescent="0.25">
      <c r="B28">
        <v>2003</v>
      </c>
      <c r="D28">
        <f t="shared" si="0"/>
        <v>49.096325</v>
      </c>
      <c r="F28">
        <v>45.670999999999999</v>
      </c>
    </row>
    <row r="29" spans="1:6" x14ac:dyDescent="0.25">
      <c r="B29">
        <v>2004</v>
      </c>
      <c r="D29">
        <f t="shared" si="0"/>
        <v>51.836499999999994</v>
      </c>
      <c r="F29">
        <v>48.22</v>
      </c>
    </row>
    <row r="30" spans="1:6" x14ac:dyDescent="0.25">
      <c r="B30">
        <v>2005</v>
      </c>
      <c r="D30">
        <f t="shared" si="0"/>
        <v>54.932499999999997</v>
      </c>
      <c r="F30">
        <v>51.1</v>
      </c>
    </row>
    <row r="31" spans="1:6" x14ac:dyDescent="0.25">
      <c r="B31">
        <v>2006</v>
      </c>
      <c r="D31">
        <f t="shared" si="0"/>
        <v>58.802500000000002</v>
      </c>
      <c r="F31">
        <v>54.7</v>
      </c>
    </row>
    <row r="32" spans="1:6" x14ac:dyDescent="0.25">
      <c r="B32">
        <v>2007</v>
      </c>
      <c r="D32">
        <f t="shared" si="0"/>
        <v>62.887499999999996</v>
      </c>
      <c r="F32">
        <v>58.5</v>
      </c>
    </row>
    <row r="33" spans="2:6" x14ac:dyDescent="0.25">
      <c r="B33">
        <v>2008</v>
      </c>
      <c r="D33">
        <f t="shared" si="0"/>
        <v>63.532499999999999</v>
      </c>
      <c r="F33">
        <v>59.1</v>
      </c>
    </row>
    <row r="34" spans="2:6" x14ac:dyDescent="0.25">
      <c r="B34">
        <v>2009</v>
      </c>
      <c r="D34">
        <f t="shared" si="0"/>
        <v>60.737499999999997</v>
      </c>
      <c r="F34">
        <v>56.5</v>
      </c>
    </row>
    <row r="35" spans="2:6" x14ac:dyDescent="0.25">
      <c r="B35">
        <v>2010</v>
      </c>
      <c r="D35">
        <f t="shared" si="0"/>
        <v>61.8125</v>
      </c>
      <c r="F35">
        <v>57.5</v>
      </c>
    </row>
    <row r="36" spans="2:6" x14ac:dyDescent="0.25">
      <c r="B36">
        <v>2011</v>
      </c>
      <c r="D36">
        <f t="shared" si="0"/>
        <v>64.177499999999995</v>
      </c>
      <c r="F36">
        <v>59.7</v>
      </c>
    </row>
    <row r="37" spans="2:6" x14ac:dyDescent="0.25">
      <c r="B37">
        <v>2012</v>
      </c>
      <c r="D37">
        <f t="shared" si="0"/>
        <v>67.1875</v>
      </c>
      <c r="F37">
        <v>62.5</v>
      </c>
    </row>
    <row r="38" spans="2:6" x14ac:dyDescent="0.25">
      <c r="B38">
        <v>2013</v>
      </c>
      <c r="D38">
        <f t="shared" si="0"/>
        <v>69.122499999999988</v>
      </c>
      <c r="F38">
        <v>64.3</v>
      </c>
    </row>
    <row r="39" spans="2:6" x14ac:dyDescent="0.25">
      <c r="B39">
        <v>2014</v>
      </c>
      <c r="D39">
        <f t="shared" si="0"/>
        <v>73.74499999999999</v>
      </c>
      <c r="F39">
        <v>68.599999999999994</v>
      </c>
    </row>
    <row r="40" spans="2:6" x14ac:dyDescent="0.25">
      <c r="B40">
        <v>2015</v>
      </c>
      <c r="D40">
        <f t="shared" si="0"/>
        <v>79.11999999999999</v>
      </c>
      <c r="F40">
        <v>73.599999999999994</v>
      </c>
    </row>
    <row r="49" spans="1:6" x14ac:dyDescent="0.25">
      <c r="C49" t="s">
        <v>78</v>
      </c>
      <c r="D49" t="s">
        <v>79</v>
      </c>
    </row>
    <row r="50" spans="1:6" x14ac:dyDescent="0.25">
      <c r="A50" t="s">
        <v>69</v>
      </c>
      <c r="B50">
        <v>2005</v>
      </c>
      <c r="C50">
        <v>83</v>
      </c>
    </row>
    <row r="51" spans="1:6" x14ac:dyDescent="0.25">
      <c r="A51" t="s">
        <v>70</v>
      </c>
      <c r="B51">
        <v>2009</v>
      </c>
      <c r="C51">
        <v>106</v>
      </c>
    </row>
    <row r="52" spans="1:6" x14ac:dyDescent="0.25">
      <c r="A52" t="s">
        <v>71</v>
      </c>
      <c r="B52">
        <v>2009</v>
      </c>
    </row>
    <row r="53" spans="1:6" x14ac:dyDescent="0.25">
      <c r="A53" t="s">
        <v>72</v>
      </c>
      <c r="B53">
        <v>2019</v>
      </c>
      <c r="C53">
        <v>190</v>
      </c>
    </row>
    <row r="54" spans="1:6" x14ac:dyDescent="0.25">
      <c r="A54" t="s">
        <v>74</v>
      </c>
      <c r="B54">
        <v>2015</v>
      </c>
    </row>
    <row r="55" spans="1:6" x14ac:dyDescent="0.25">
      <c r="A55" t="s">
        <v>73</v>
      </c>
      <c r="B55">
        <v>2020</v>
      </c>
      <c r="C55">
        <v>150</v>
      </c>
    </row>
    <row r="56" spans="1:6" x14ac:dyDescent="0.25">
      <c r="A56" t="s">
        <v>76</v>
      </c>
      <c r="B56">
        <v>2023</v>
      </c>
    </row>
    <row r="57" spans="1:6" x14ac:dyDescent="0.25">
      <c r="B57">
        <v>2000</v>
      </c>
      <c r="D57">
        <f>F57*1.075</f>
        <v>71.917500000000004</v>
      </c>
      <c r="F57">
        <v>66.900000000000006</v>
      </c>
    </row>
    <row r="58" spans="1:6" x14ac:dyDescent="0.25">
      <c r="B58">
        <v>2001</v>
      </c>
      <c r="D58">
        <f t="shared" ref="D58:D72" si="1">F58*1.075</f>
        <v>68.907499999999985</v>
      </c>
      <c r="F58">
        <v>64.099999999999994</v>
      </c>
    </row>
    <row r="59" spans="1:6" x14ac:dyDescent="0.25">
      <c r="B59">
        <v>2002</v>
      </c>
      <c r="D59">
        <f t="shared" si="1"/>
        <v>68.047499999999999</v>
      </c>
      <c r="F59">
        <v>63.3</v>
      </c>
    </row>
    <row r="60" spans="1:6" x14ac:dyDescent="0.25">
      <c r="B60">
        <v>2003</v>
      </c>
      <c r="D60">
        <f t="shared" si="1"/>
        <v>69.982499999999987</v>
      </c>
      <c r="F60">
        <v>65.099999999999994</v>
      </c>
    </row>
    <row r="61" spans="1:6" x14ac:dyDescent="0.25">
      <c r="B61">
        <v>2004</v>
      </c>
      <c r="D61">
        <f t="shared" si="1"/>
        <v>75.894999999999996</v>
      </c>
      <c r="F61">
        <v>70.599999999999994</v>
      </c>
    </row>
    <row r="62" spans="1:6" x14ac:dyDescent="0.25">
      <c r="B62">
        <v>2005</v>
      </c>
      <c r="D62">
        <f t="shared" si="1"/>
        <v>84.556274999999999</v>
      </c>
      <c r="F62">
        <v>78.656999999999996</v>
      </c>
    </row>
    <row r="63" spans="1:6" x14ac:dyDescent="0.25">
      <c r="B63">
        <v>2006</v>
      </c>
      <c r="D63">
        <f t="shared" si="1"/>
        <v>91.688900000000004</v>
      </c>
      <c r="F63">
        <v>85.292000000000002</v>
      </c>
    </row>
    <row r="64" spans="1:6" x14ac:dyDescent="0.25">
      <c r="B64">
        <v>2007</v>
      </c>
      <c r="D64">
        <f t="shared" si="1"/>
        <v>100.36415</v>
      </c>
      <c r="F64">
        <v>93.361999999999995</v>
      </c>
    </row>
    <row r="65" spans="2:6" x14ac:dyDescent="0.25">
      <c r="B65">
        <v>2008</v>
      </c>
      <c r="D65">
        <f t="shared" si="1"/>
        <v>91.977000000000004</v>
      </c>
      <c r="F65">
        <v>85.56</v>
      </c>
    </row>
    <row r="66" spans="2:6" x14ac:dyDescent="0.25">
      <c r="B66">
        <v>2009</v>
      </c>
      <c r="D66">
        <f t="shared" si="1"/>
        <v>86.107499999999987</v>
      </c>
      <c r="F66">
        <v>80.099999999999994</v>
      </c>
    </row>
    <row r="67" spans="2:6" x14ac:dyDescent="0.25">
      <c r="B67">
        <v>2010</v>
      </c>
      <c r="D67">
        <f t="shared" si="1"/>
        <v>90.407499999999985</v>
      </c>
      <c r="F67">
        <v>84.1</v>
      </c>
    </row>
    <row r="68" spans="2:6" x14ac:dyDescent="0.25">
      <c r="B68">
        <v>2011</v>
      </c>
      <c r="D68">
        <f t="shared" si="1"/>
        <v>92.987499999999997</v>
      </c>
      <c r="F68">
        <v>86.5</v>
      </c>
    </row>
    <row r="69" spans="2:6" x14ac:dyDescent="0.25">
      <c r="B69">
        <v>2012</v>
      </c>
      <c r="D69">
        <f t="shared" si="1"/>
        <v>101.37249999999999</v>
      </c>
      <c r="F69">
        <v>94.3</v>
      </c>
    </row>
    <row r="70" spans="2:6" x14ac:dyDescent="0.25">
      <c r="B70">
        <v>2013</v>
      </c>
      <c r="D70">
        <f t="shared" si="1"/>
        <v>103.30749999999999</v>
      </c>
      <c r="F70">
        <v>96.1</v>
      </c>
    </row>
    <row r="71" spans="2:6" x14ac:dyDescent="0.25">
      <c r="B71">
        <v>2014</v>
      </c>
      <c r="D71">
        <f t="shared" si="1"/>
        <v>112.875</v>
      </c>
      <c r="F71">
        <v>105</v>
      </c>
    </row>
    <row r="72" spans="2:6" x14ac:dyDescent="0.25">
      <c r="B72">
        <v>2015</v>
      </c>
      <c r="D72">
        <f t="shared" si="1"/>
        <v>120.61499999999999</v>
      </c>
      <c r="F72">
        <v>112.2</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E0E94-57D5-43BF-8DF9-37FBE6B7C9DC}">
  <dimension ref="A1:O42"/>
  <sheetViews>
    <sheetView workbookViewId="0"/>
  </sheetViews>
  <sheetFormatPr defaultRowHeight="15" x14ac:dyDescent="0.25"/>
  <cols>
    <col min="2" max="2" width="5.5703125" customWidth="1"/>
    <col min="3" max="3" width="12.140625" customWidth="1"/>
  </cols>
  <sheetData>
    <row r="1" spans="1:15" x14ac:dyDescent="0.25">
      <c r="A1" s="58" t="s">
        <v>171</v>
      </c>
    </row>
    <row r="3" spans="1:15" ht="18.75" x14ac:dyDescent="0.3">
      <c r="B3" s="3" t="s">
        <v>11</v>
      </c>
    </row>
    <row r="5" spans="1:15" ht="15.75" x14ac:dyDescent="0.25">
      <c r="B5" s="2" t="s">
        <v>12</v>
      </c>
    </row>
    <row r="6" spans="1:15" x14ac:dyDescent="0.25">
      <c r="C6" t="s">
        <v>151</v>
      </c>
      <c r="N6" s="23"/>
      <c r="O6" s="23"/>
    </row>
    <row r="8" spans="1:15" x14ac:dyDescent="0.25">
      <c r="B8" t="s">
        <v>13</v>
      </c>
    </row>
    <row r="9" spans="1:15" x14ac:dyDescent="0.25">
      <c r="C9" t="s">
        <v>54</v>
      </c>
      <c r="G9" s="24"/>
      <c r="L9" s="25"/>
      <c r="M9" s="25"/>
    </row>
    <row r="10" spans="1:15" x14ac:dyDescent="0.25">
      <c r="C10" t="s">
        <v>30</v>
      </c>
    </row>
    <row r="11" spans="1:15" x14ac:dyDescent="0.25">
      <c r="B11" t="s">
        <v>14</v>
      </c>
    </row>
    <row r="12" spans="1:15" x14ac:dyDescent="0.25">
      <c r="C12" t="s">
        <v>55</v>
      </c>
    </row>
    <row r="13" spans="1:15" x14ac:dyDescent="0.25">
      <c r="C13" t="s">
        <v>56</v>
      </c>
    </row>
    <row r="14" spans="1:15" x14ac:dyDescent="0.25">
      <c r="D14" t="s">
        <v>31</v>
      </c>
      <c r="N14" s="10"/>
      <c r="O14" s="10"/>
    </row>
    <row r="15" spans="1:15" x14ac:dyDescent="0.25">
      <c r="D15" t="s">
        <v>18</v>
      </c>
    </row>
    <row r="16" spans="1:15" x14ac:dyDescent="0.25">
      <c r="D16" t="s">
        <v>15</v>
      </c>
    </row>
    <row r="17" spans="2:4" x14ac:dyDescent="0.25">
      <c r="D17" t="s">
        <v>19</v>
      </c>
    </row>
    <row r="18" spans="2:4" x14ac:dyDescent="0.25">
      <c r="D18" t="s">
        <v>57</v>
      </c>
    </row>
    <row r="19" spans="2:4" x14ac:dyDescent="0.25">
      <c r="D19" t="s">
        <v>16</v>
      </c>
    </row>
    <row r="20" spans="2:4" x14ac:dyDescent="0.25">
      <c r="D20" t="s">
        <v>17</v>
      </c>
    </row>
    <row r="24" spans="2:4" x14ac:dyDescent="0.25">
      <c r="B24" t="s">
        <v>58</v>
      </c>
      <c r="D24" t="s">
        <v>152</v>
      </c>
    </row>
    <row r="27" spans="2:4" x14ac:dyDescent="0.25">
      <c r="B27" t="s">
        <v>20</v>
      </c>
    </row>
    <row r="28" spans="2:4" x14ac:dyDescent="0.25">
      <c r="C28" t="s">
        <v>21</v>
      </c>
    </row>
    <row r="29" spans="2:4" x14ac:dyDescent="0.25">
      <c r="C29" t="s">
        <v>22</v>
      </c>
    </row>
    <row r="30" spans="2:4" x14ac:dyDescent="0.25">
      <c r="C30" t="s">
        <v>23</v>
      </c>
    </row>
    <row r="32" spans="2:4" x14ac:dyDescent="0.25">
      <c r="B32" t="s">
        <v>25</v>
      </c>
    </row>
    <row r="33" spans="2:4" x14ac:dyDescent="0.25">
      <c r="B33">
        <v>1</v>
      </c>
      <c r="C33" t="s">
        <v>156</v>
      </c>
    </row>
    <row r="34" spans="2:4" x14ac:dyDescent="0.25">
      <c r="C34" t="s">
        <v>157</v>
      </c>
    </row>
    <row r="35" spans="2:4" x14ac:dyDescent="0.25">
      <c r="C35" t="s">
        <v>158</v>
      </c>
    </row>
    <row r="36" spans="2:4" x14ac:dyDescent="0.25">
      <c r="C36" t="s">
        <v>159</v>
      </c>
    </row>
    <row r="37" spans="2:4" x14ac:dyDescent="0.25">
      <c r="C37" t="s">
        <v>160</v>
      </c>
    </row>
    <row r="38" spans="2:4" x14ac:dyDescent="0.25">
      <c r="B38">
        <v>2</v>
      </c>
      <c r="C38" t="s">
        <v>161</v>
      </c>
    </row>
    <row r="39" spans="2:4" x14ac:dyDescent="0.25">
      <c r="D39" t="s">
        <v>29</v>
      </c>
    </row>
    <row r="40" spans="2:4" x14ac:dyDescent="0.25">
      <c r="D40" t="s">
        <v>26</v>
      </c>
    </row>
    <row r="41" spans="2:4" x14ac:dyDescent="0.25">
      <c r="B41">
        <v>3</v>
      </c>
      <c r="C41" t="s">
        <v>162</v>
      </c>
    </row>
    <row r="42" spans="2:4" x14ac:dyDescent="0.25">
      <c r="C42" t="s">
        <v>163</v>
      </c>
    </row>
  </sheetData>
  <sheetProtection sheet="1" objects="1" scenarios="1"/>
  <hyperlinks>
    <hyperlink ref="A1" location="'Table of Contents'!A1" display="Go back to Table of Contents" xr:uid="{00FA329D-E062-466D-B184-DA683C87076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393B7-15CE-4BBE-B117-6DB86E366459}">
  <sheetPr codeName="Sheet1"/>
  <dimension ref="A8:W76"/>
  <sheetViews>
    <sheetView tabSelected="1" workbookViewId="0">
      <selection activeCell="I23" sqref="I23"/>
    </sheetView>
  </sheetViews>
  <sheetFormatPr defaultRowHeight="15" x14ac:dyDescent="0.25"/>
  <cols>
    <col min="1" max="1" width="24.42578125" customWidth="1"/>
    <col min="2" max="21" width="11.5703125" customWidth="1"/>
    <col min="22" max="22" width="1.85546875" customWidth="1"/>
  </cols>
  <sheetData>
    <row r="8" spans="1:21" s="1" customFormat="1" ht="25.5" customHeight="1" x14ac:dyDescent="0.25">
      <c r="A8" s="12"/>
    </row>
    <row r="9" spans="1:21" s="1" customFormat="1" ht="25.5" customHeight="1" x14ac:dyDescent="0.25">
      <c r="A9" s="12"/>
    </row>
    <row r="10" spans="1:21" s="1" customFormat="1" ht="25.5" customHeight="1" x14ac:dyDescent="0.25">
      <c r="A10" s="12"/>
    </row>
    <row r="11" spans="1:21" s="1" customFormat="1" ht="25.5" customHeight="1" x14ac:dyDescent="0.25">
      <c r="A11" s="12"/>
    </row>
    <row r="12" spans="1:21" s="1" customFormat="1" ht="25.5" customHeight="1" x14ac:dyDescent="0.25">
      <c r="A12" s="12"/>
    </row>
    <row r="13" spans="1:21" s="1" customFormat="1" ht="25.5" customHeight="1" x14ac:dyDescent="0.25">
      <c r="A13" s="12"/>
    </row>
    <row r="14" spans="1:21" s="1" customFormat="1" ht="25.5" customHeight="1" x14ac:dyDescent="0.25">
      <c r="A14" s="12"/>
    </row>
    <row r="15" spans="1:21" s="1" customFormat="1" ht="25.5" customHeight="1" x14ac:dyDescent="0.25">
      <c r="A15" s="12"/>
    </row>
    <row r="16" spans="1:21" s="28" customFormat="1" ht="25.5" customHeight="1" x14ac:dyDescent="0.25">
      <c r="A16" s="26" t="str">
        <f>CONCATENATE("Tax = ", O26," Billion")</f>
        <v>Tax = 16.00 Billion</v>
      </c>
      <c r="B16" s="29" t="str">
        <f>'Tax Calculator Main Sheet'!H43</f>
        <v/>
      </c>
      <c r="C16" s="29">
        <f>'Tax Calculator Main Sheet'!H44</f>
        <v>8.1330511746456935</v>
      </c>
      <c r="D16" s="29">
        <f>'Tax Calculator Main Sheet'!H45</f>
        <v>7.7178991677030515</v>
      </c>
      <c r="E16" s="29" t="str">
        <f>'Tax Calculator Main Sheet'!H46</f>
        <v/>
      </c>
      <c r="F16" s="29" t="str">
        <f>'Tax Calculator Main Sheet'!H47</f>
        <v/>
      </c>
      <c r="G16" s="29" t="str">
        <f>'Tax Calculator Main Sheet'!H48</f>
        <v/>
      </c>
      <c r="H16" s="29" t="str">
        <f>'Tax Calculator Main Sheet'!H49</f>
        <v/>
      </c>
      <c r="I16" s="29" t="str">
        <f>'Tax Calculator Main Sheet'!H50</f>
        <v/>
      </c>
      <c r="J16" s="29" t="str">
        <f>'Tax Calculator Main Sheet'!H51</f>
        <v/>
      </c>
      <c r="K16" s="29" t="str">
        <f>'Tax Calculator Main Sheet'!H52</f>
        <v/>
      </c>
      <c r="L16" s="29">
        <f>'Tax Calculator Main Sheet'!H53</f>
        <v>0.12971259105383279</v>
      </c>
      <c r="M16" s="29" t="str">
        <f>'Tax Calculator Main Sheet'!H54</f>
        <v/>
      </c>
      <c r="N16" s="29" t="str">
        <f>'Tax Calculator Main Sheet'!H55</f>
        <v/>
      </c>
      <c r="O16" s="29">
        <f>'Tax Calculator Main Sheet'!H56</f>
        <v>1.9337066597422476E-2</v>
      </c>
      <c r="P16" s="29" t="str">
        <f>'Tax Calculator Main Sheet'!H57</f>
        <v/>
      </c>
      <c r="Q16" s="29" t="str">
        <f>'Tax Calculator Main Sheet'!H58</f>
        <v/>
      </c>
      <c r="R16" s="29" t="str">
        <f>'Tax Calculator Main Sheet'!H59</f>
        <v/>
      </c>
      <c r="S16" s="29" t="str">
        <f>'Tax Calculator Main Sheet'!H60</f>
        <v/>
      </c>
      <c r="T16" s="29" t="str">
        <f>'Tax Calculator Main Sheet'!H61</f>
        <v/>
      </c>
      <c r="U16" s="29" t="str">
        <f>'Tax Calculator Main Sheet'!H62</f>
        <v/>
      </c>
    </row>
    <row r="17" spans="1:22" s="1" customFormat="1" ht="25.5" customHeight="1" x14ac:dyDescent="0.25">
      <c r="A17" s="12"/>
    </row>
    <row r="18" spans="1:22" s="1" customFormat="1" ht="25.5" customHeight="1" x14ac:dyDescent="0.25">
      <c r="A18" s="4" t="s">
        <v>10</v>
      </c>
      <c r="B18" s="53">
        <v>0</v>
      </c>
      <c r="C18" s="53">
        <v>20</v>
      </c>
      <c r="D18" s="53">
        <v>20</v>
      </c>
      <c r="E18" s="53">
        <v>0</v>
      </c>
      <c r="F18" s="53">
        <v>0</v>
      </c>
      <c r="G18" s="53">
        <v>0</v>
      </c>
      <c r="H18" s="53">
        <v>0</v>
      </c>
      <c r="I18" s="53">
        <v>0</v>
      </c>
      <c r="J18" s="53">
        <v>0</v>
      </c>
      <c r="K18" s="53">
        <v>0</v>
      </c>
      <c r="L18" s="53">
        <v>5</v>
      </c>
      <c r="M18" s="53">
        <v>0</v>
      </c>
      <c r="N18" s="53">
        <v>0</v>
      </c>
      <c r="O18" s="53">
        <v>7</v>
      </c>
      <c r="P18" s="53">
        <v>0</v>
      </c>
      <c r="Q18" s="53">
        <v>0</v>
      </c>
      <c r="R18" s="53">
        <v>0</v>
      </c>
      <c r="S18" s="53">
        <v>0</v>
      </c>
      <c r="T18" s="53">
        <v>0</v>
      </c>
      <c r="U18" s="53">
        <v>0</v>
      </c>
    </row>
    <row r="19" spans="1:22" s="28" customFormat="1" ht="25.5" customHeight="1" x14ac:dyDescent="0.25">
      <c r="A19" s="26" t="s">
        <v>27</v>
      </c>
      <c r="B19" s="27" t="str">
        <f>'Tax Calculator Main Sheet'!I43</f>
        <v/>
      </c>
      <c r="C19" s="27">
        <f>'Tax Calculator Main Sheet'!I44</f>
        <v>9.8642221645187309E-2</v>
      </c>
      <c r="D19" s="27">
        <f>'Tax Calculator Main Sheet'!I45</f>
        <v>6.4856295526916394E-2</v>
      </c>
      <c r="E19" s="27" t="str">
        <f>'Tax Calculator Main Sheet'!I46</f>
        <v/>
      </c>
      <c r="F19" s="27" t="str">
        <f>'Tax Calculator Main Sheet'!I47</f>
        <v/>
      </c>
      <c r="G19" s="27" t="str">
        <f>'Tax Calculator Main Sheet'!I48</f>
        <v/>
      </c>
      <c r="H19" s="27" t="str">
        <f>'Tax Calculator Main Sheet'!I49</f>
        <v/>
      </c>
      <c r="I19" s="27" t="str">
        <f>'Tax Calculator Main Sheet'!I50</f>
        <v/>
      </c>
      <c r="J19" s="27" t="str">
        <f>'Tax Calculator Main Sheet'!I51</f>
        <v/>
      </c>
      <c r="K19" s="27" t="str">
        <f>'Tax Calculator Main Sheet'!I52</f>
        <v/>
      </c>
      <c r="L19" s="27">
        <f>'Tax Calculator Main Sheet'!I53</f>
        <v>1.6214073881729098E-2</v>
      </c>
      <c r="M19" s="27" t="str">
        <f>'Tax Calculator Main Sheet'!I54</f>
        <v/>
      </c>
      <c r="N19" s="27" t="str">
        <f>'Tax Calculator Main Sheet'!I55</f>
        <v/>
      </c>
      <c r="O19" s="27">
        <f>'Tax Calculator Main Sheet'!I56</f>
        <v>4.2971259105383276E-2</v>
      </c>
      <c r="P19" s="27" t="str">
        <f>'Tax Calculator Main Sheet'!I57</f>
        <v/>
      </c>
      <c r="Q19" s="27" t="str">
        <f>'Tax Calculator Main Sheet'!I58</f>
        <v/>
      </c>
      <c r="R19" s="27" t="str">
        <f>'Tax Calculator Main Sheet'!I59</f>
        <v/>
      </c>
      <c r="S19" s="27" t="str">
        <f>'Tax Calculator Main Sheet'!I60</f>
        <v/>
      </c>
      <c r="T19" s="27" t="str">
        <f>'Tax Calculator Main Sheet'!I61</f>
        <v/>
      </c>
      <c r="U19" s="27" t="str">
        <f>'Tax Calculator Main Sheet'!I62</f>
        <v/>
      </c>
    </row>
    <row r="20" spans="1:22" s="1" customFormat="1" ht="25.5" customHeight="1" x14ac:dyDescent="0.25">
      <c r="A20" s="4" t="s">
        <v>9</v>
      </c>
      <c r="B20" s="53">
        <v>0</v>
      </c>
      <c r="C20" s="53">
        <v>5</v>
      </c>
      <c r="D20" s="53">
        <v>0</v>
      </c>
      <c r="E20" s="53">
        <v>0</v>
      </c>
      <c r="F20" s="53">
        <v>0</v>
      </c>
      <c r="G20" s="53">
        <v>0</v>
      </c>
      <c r="H20" s="53">
        <v>0</v>
      </c>
      <c r="I20" s="53">
        <v>0</v>
      </c>
      <c r="J20" s="53">
        <v>0</v>
      </c>
      <c r="K20" s="53">
        <v>0</v>
      </c>
      <c r="L20" s="53">
        <v>0</v>
      </c>
      <c r="M20" s="53">
        <v>0</v>
      </c>
      <c r="N20" s="53">
        <v>0</v>
      </c>
      <c r="O20" s="53">
        <v>3</v>
      </c>
      <c r="P20" s="53">
        <v>0</v>
      </c>
      <c r="Q20" s="53">
        <v>0</v>
      </c>
      <c r="R20" s="53">
        <v>0</v>
      </c>
      <c r="S20" s="53">
        <v>0</v>
      </c>
      <c r="T20" s="53">
        <v>0</v>
      </c>
      <c r="U20" s="53">
        <v>0</v>
      </c>
    </row>
    <row r="21" spans="1:22" s="1" customFormat="1" ht="25.5" customHeight="1" x14ac:dyDescent="0.25">
      <c r="A21" s="12"/>
    </row>
    <row r="22" spans="1:22" s="13" customFormat="1" ht="25.5" customHeight="1" x14ac:dyDescent="0.25">
      <c r="A22" s="17" t="str">
        <f>IF('Tax Calculator Main Sheet'!D66&lt;0,"Error - Minimums too high",IF('Tax Calculator Main Sheet'!D66&gt;1,"Error - Maximums too low",""))</f>
        <v/>
      </c>
      <c r="B22" s="16" t="str">
        <f t="shared" ref="B22:C22" si="0">IF(B20&gt;B18,"Error             min &gt; max","")</f>
        <v/>
      </c>
      <c r="C22" s="16" t="str">
        <f t="shared" si="0"/>
        <v/>
      </c>
      <c r="D22" s="16" t="str">
        <f>IF(D20&gt;D18,"Error             min &gt; max","")</f>
        <v/>
      </c>
      <c r="E22" s="16" t="str">
        <f t="shared" ref="E22:U22" si="1">IF(E20&gt;E18,"Error             min &gt; max","")</f>
        <v/>
      </c>
      <c r="F22" s="16" t="str">
        <f t="shared" si="1"/>
        <v/>
      </c>
      <c r="G22" s="16" t="str">
        <f t="shared" si="1"/>
        <v/>
      </c>
      <c r="H22" s="16" t="str">
        <f t="shared" si="1"/>
        <v/>
      </c>
      <c r="I22" s="16" t="str">
        <f t="shared" si="1"/>
        <v/>
      </c>
      <c r="J22" s="16" t="str">
        <f t="shared" si="1"/>
        <v/>
      </c>
      <c r="K22" s="16" t="str">
        <f t="shared" si="1"/>
        <v/>
      </c>
      <c r="L22" s="16" t="str">
        <f t="shared" si="1"/>
        <v/>
      </c>
      <c r="M22" s="16" t="str">
        <f t="shared" si="1"/>
        <v/>
      </c>
      <c r="N22" s="16" t="str">
        <f t="shared" si="1"/>
        <v/>
      </c>
      <c r="O22" s="16" t="str">
        <f t="shared" si="1"/>
        <v/>
      </c>
      <c r="P22" s="16" t="str">
        <f t="shared" si="1"/>
        <v/>
      </c>
      <c r="Q22" s="16" t="str">
        <f t="shared" si="1"/>
        <v/>
      </c>
      <c r="R22" s="16" t="str">
        <f t="shared" si="1"/>
        <v/>
      </c>
      <c r="S22" s="16" t="str">
        <f t="shared" si="1"/>
        <v/>
      </c>
      <c r="T22" s="16" t="str">
        <f t="shared" si="1"/>
        <v/>
      </c>
      <c r="U22" s="16" t="str">
        <f t="shared" si="1"/>
        <v/>
      </c>
    </row>
    <row r="23" spans="1:22" s="35" customFormat="1" ht="25.5" customHeight="1" x14ac:dyDescent="0.25">
      <c r="A23" s="31" t="s">
        <v>46</v>
      </c>
      <c r="B23" s="33">
        <v>82.45</v>
      </c>
      <c r="C23" s="33">
        <f>B23</f>
        <v>82.45</v>
      </c>
      <c r="D23" s="33">
        <v>119</v>
      </c>
      <c r="E23" s="33">
        <f>73.7*1.075</f>
        <v>79.227500000000006</v>
      </c>
      <c r="F23" s="33">
        <f>12.1*1.075</f>
        <v>13.007499999999999</v>
      </c>
      <c r="G23" s="33">
        <f>3.5*1.075</f>
        <v>3.7624999999999997</v>
      </c>
      <c r="H23" s="33">
        <f>6.8*1.075</f>
        <v>7.31</v>
      </c>
      <c r="I23" s="33">
        <f>16.1*1.075</f>
        <v>17.307500000000001</v>
      </c>
      <c r="J23" s="33">
        <f>19.5</f>
        <v>19.5</v>
      </c>
      <c r="K23" s="34">
        <v>7.98</v>
      </c>
      <c r="L23" s="33">
        <v>8</v>
      </c>
      <c r="M23" s="33">
        <v>77.8</v>
      </c>
      <c r="N23" s="33">
        <v>102.5</v>
      </c>
      <c r="O23" s="34">
        <v>0.45</v>
      </c>
      <c r="P23" s="33">
        <v>18</v>
      </c>
      <c r="Q23" s="33">
        <v>292</v>
      </c>
      <c r="R23" s="33">
        <v>74.5</v>
      </c>
      <c r="S23" s="33">
        <v>0</v>
      </c>
      <c r="T23" s="33">
        <v>0</v>
      </c>
      <c r="U23" s="33">
        <v>0</v>
      </c>
    </row>
    <row r="24" spans="1:22" s="15" customFormat="1" ht="78" customHeight="1" x14ac:dyDescent="0.25">
      <c r="A24" s="4" t="s">
        <v>32</v>
      </c>
      <c r="B24" s="20" t="s">
        <v>147</v>
      </c>
      <c r="C24" s="20" t="s">
        <v>148</v>
      </c>
      <c r="D24" s="21" t="s">
        <v>47</v>
      </c>
      <c r="E24" s="19" t="s">
        <v>36</v>
      </c>
      <c r="F24" s="19" t="s">
        <v>37</v>
      </c>
      <c r="G24" s="19" t="s">
        <v>38</v>
      </c>
      <c r="H24" s="19" t="s">
        <v>68</v>
      </c>
      <c r="I24" s="19" t="s">
        <v>39</v>
      </c>
      <c r="J24" s="22" t="s">
        <v>51</v>
      </c>
      <c r="K24" s="22" t="s">
        <v>121</v>
      </c>
      <c r="L24" s="15" t="s">
        <v>40</v>
      </c>
      <c r="M24" s="18" t="s">
        <v>41</v>
      </c>
      <c r="N24" s="18" t="s">
        <v>42</v>
      </c>
      <c r="O24" s="15" t="s">
        <v>43</v>
      </c>
      <c r="P24" s="15" t="s">
        <v>44</v>
      </c>
      <c r="Q24" s="15" t="s">
        <v>52</v>
      </c>
      <c r="R24" s="15" t="s">
        <v>53</v>
      </c>
    </row>
    <row r="25" spans="1:22" s="1" customFormat="1" ht="4.5" customHeight="1" thickBot="1" x14ac:dyDescent="0.3"/>
    <row r="26" spans="1:22" s="1" customFormat="1" ht="28.5" customHeight="1" x14ac:dyDescent="0.25">
      <c r="A26" s="1" t="s">
        <v>154</v>
      </c>
      <c r="B26"/>
      <c r="C26" s="54">
        <v>16</v>
      </c>
      <c r="D26" s="5" t="s">
        <v>112</v>
      </c>
      <c r="H26" s="45" t="s">
        <v>103</v>
      </c>
      <c r="I26" s="46" t="str">
        <f>LOOKUP(V26,V74:V76,W74:W76)</f>
        <v>Revenue</v>
      </c>
      <c r="J26" s="47"/>
      <c r="K26" s="48" t="s">
        <v>45</v>
      </c>
      <c r="L26" s="49"/>
      <c r="O26" s="14" t="str">
        <f>TEXT(SUM(B16:U16),"00.00")</f>
        <v>16.00</v>
      </c>
      <c r="P26" s="1" t="s">
        <v>33</v>
      </c>
      <c r="V26" s="55">
        <v>1</v>
      </c>
    </row>
    <row r="27" spans="1:22" ht="15.75" thickBot="1" x14ac:dyDescent="0.3">
      <c r="A27" s="58" t="s">
        <v>171</v>
      </c>
      <c r="H27" s="50" t="s">
        <v>104</v>
      </c>
      <c r="I27" s="51"/>
      <c r="J27" s="51"/>
      <c r="K27" s="51"/>
      <c r="L27" s="52"/>
    </row>
    <row r="28" spans="1:22" s="1" customFormat="1" ht="25.5" customHeight="1" x14ac:dyDescent="0.35">
      <c r="A28" s="56" t="s">
        <v>142</v>
      </c>
      <c r="B28" s="1">
        <v>1</v>
      </c>
      <c r="C28" s="1">
        <v>2</v>
      </c>
      <c r="D28" s="1">
        <v>3</v>
      </c>
      <c r="E28" s="1">
        <v>4</v>
      </c>
      <c r="F28" s="1">
        <v>5</v>
      </c>
      <c r="G28" s="1">
        <v>6</v>
      </c>
      <c r="H28" s="1">
        <v>7</v>
      </c>
      <c r="I28" s="1">
        <v>8</v>
      </c>
      <c r="J28" s="1">
        <v>9</v>
      </c>
      <c r="K28" s="1">
        <v>10</v>
      </c>
      <c r="L28" s="1">
        <v>11</v>
      </c>
      <c r="M28" s="1">
        <v>12</v>
      </c>
      <c r="N28" s="1">
        <v>13</v>
      </c>
      <c r="O28" s="1">
        <v>14</v>
      </c>
      <c r="P28" s="1">
        <v>15</v>
      </c>
      <c r="Q28" s="1">
        <v>16</v>
      </c>
      <c r="R28" s="1">
        <v>17</v>
      </c>
      <c r="S28" s="1">
        <v>18</v>
      </c>
      <c r="T28" s="1">
        <v>19</v>
      </c>
      <c r="U28" s="1">
        <v>20</v>
      </c>
    </row>
    <row r="30" spans="1:22" x14ac:dyDescent="0.25">
      <c r="A30" t="s">
        <v>122</v>
      </c>
    </row>
    <row r="31" spans="1:22" x14ac:dyDescent="0.25">
      <c r="A31" t="s">
        <v>48</v>
      </c>
    </row>
    <row r="32" spans="1:22" x14ac:dyDescent="0.25">
      <c r="A32" t="s">
        <v>50</v>
      </c>
    </row>
    <row r="33" spans="1:12" x14ac:dyDescent="0.25">
      <c r="A33" t="s">
        <v>149</v>
      </c>
    </row>
    <row r="34" spans="1:12" x14ac:dyDescent="0.25">
      <c r="A34" t="s">
        <v>49</v>
      </c>
    </row>
    <row r="35" spans="1:12" x14ac:dyDescent="0.25">
      <c r="A35" t="s">
        <v>123</v>
      </c>
    </row>
    <row r="40" spans="1:12" x14ac:dyDescent="0.25">
      <c r="A40" t="s">
        <v>59</v>
      </c>
    </row>
    <row r="42" spans="1:12" x14ac:dyDescent="0.25">
      <c r="B42" s="6" t="s">
        <v>0</v>
      </c>
      <c r="C42" s="6" t="s">
        <v>2</v>
      </c>
      <c r="D42" s="6" t="s">
        <v>3</v>
      </c>
      <c r="E42" s="6" t="s">
        <v>4</v>
      </c>
      <c r="F42" s="6" t="s">
        <v>7</v>
      </c>
      <c r="G42" s="6" t="s">
        <v>5</v>
      </c>
      <c r="H42" s="6" t="s">
        <v>6</v>
      </c>
      <c r="I42" s="6" t="s">
        <v>1</v>
      </c>
      <c r="J42" s="6"/>
      <c r="K42" s="6"/>
      <c r="L42" s="6"/>
    </row>
    <row r="43" spans="1:12" x14ac:dyDescent="0.25">
      <c r="A43" t="str">
        <f>'Tax Calculator Main Sheet'!B24</f>
        <v>Employee Health Premium (Tax on Payroll)</v>
      </c>
      <c r="B43" s="6">
        <v>1</v>
      </c>
      <c r="C43" s="6">
        <f>'Tax Calculator Main Sheet'!B23</f>
        <v>82.45</v>
      </c>
      <c r="D43" s="6">
        <f>$C43*'Tax Calculator Main Sheet'!B20/100</f>
        <v>0</v>
      </c>
      <c r="E43" s="6">
        <f>$C43*'Tax Calculator Main Sheet'!B18/100</f>
        <v>0</v>
      </c>
      <c r="F43" s="6">
        <f t="shared" ref="F43:F62" si="2">E43-D43</f>
        <v>0</v>
      </c>
      <c r="G43" s="6"/>
      <c r="H43" s="7" t="str">
        <f>IF(((F43)*D$66+D43)=0,"",(F43)*D$66+D43)</f>
        <v/>
      </c>
      <c r="I43" s="8" t="str">
        <f t="shared" ref="I43" si="3">IF(OR(C43=0,E43=0), "",H43/C43)</f>
        <v/>
      </c>
      <c r="J43" s="6"/>
      <c r="K43" s="6"/>
      <c r="L43" s="6"/>
    </row>
    <row r="44" spans="1:12" x14ac:dyDescent="0.25">
      <c r="A44" t="str">
        <f>'Tax Calculator Main Sheet'!C24</f>
        <v xml:space="preserve">Employer Health Premium (Tax on Payroll) </v>
      </c>
      <c r="B44" s="6">
        <v>2</v>
      </c>
      <c r="C44" s="6">
        <f>'Tax Calculator Main Sheet'!C23</f>
        <v>82.45</v>
      </c>
      <c r="D44" s="6">
        <f>$C44*'Tax Calculator Main Sheet'!C20/100</f>
        <v>4.1224999999999996</v>
      </c>
      <c r="E44" s="6">
        <f>$C44*'Tax Calculator Main Sheet'!C18/100</f>
        <v>16.489999999999998</v>
      </c>
      <c r="F44" s="6">
        <f t="shared" si="2"/>
        <v>12.3675</v>
      </c>
      <c r="G44" s="6"/>
      <c r="H44" s="7">
        <f>IF(((F44)*D$66+D44)=0,"",(F44)*D$66+D44)</f>
        <v>8.1330511746456935</v>
      </c>
      <c r="I44" s="8">
        <f>IF(OR(C44=0,E44=0), "",H44/C44)</f>
        <v>9.8642221645187309E-2</v>
      </c>
      <c r="J44" s="6"/>
      <c r="K44" s="6"/>
      <c r="L44" s="6"/>
    </row>
    <row r="45" spans="1:12" x14ac:dyDescent="0.25">
      <c r="A45" t="str">
        <f>'Tax Calculator Main Sheet'!D24</f>
        <v>Individual Income Tax</v>
      </c>
      <c r="B45" s="6">
        <v>3</v>
      </c>
      <c r="C45" s="6">
        <f>'Tax Calculator Main Sheet'!D23</f>
        <v>119</v>
      </c>
      <c r="D45" s="6">
        <f>$C45*'Tax Calculator Main Sheet'!D20/100</f>
        <v>0</v>
      </c>
      <c r="E45" s="6">
        <f>$C45*'Tax Calculator Main Sheet'!D18/100</f>
        <v>23.8</v>
      </c>
      <c r="F45" s="6">
        <f t="shared" si="2"/>
        <v>23.8</v>
      </c>
      <c r="G45" s="6"/>
      <c r="H45" s="7">
        <f t="shared" ref="H45:H62" si="4">IF(((F45)*D$66+D45)=0,"",(F45)*D$66+D45)</f>
        <v>7.7178991677030515</v>
      </c>
      <c r="I45" s="8">
        <f t="shared" ref="I45:I62" si="5">IF(OR(C45=0,E45=0), "",H45/C45)</f>
        <v>6.4856295526916394E-2</v>
      </c>
      <c r="J45" s="6"/>
      <c r="K45" s="6"/>
      <c r="L45" s="6"/>
    </row>
    <row r="46" spans="1:12" x14ac:dyDescent="0.25">
      <c r="A46" t="str">
        <f>'Tax Calculator Main Sheet'!E24</f>
        <v xml:space="preserve">Income Tax on Wages* </v>
      </c>
      <c r="B46" s="6">
        <v>4</v>
      </c>
      <c r="C46" s="6">
        <f>'Tax Calculator Main Sheet'!E23</f>
        <v>79.227500000000006</v>
      </c>
      <c r="D46" s="6">
        <f>$C46*'Tax Calculator Main Sheet'!E20/100</f>
        <v>0</v>
      </c>
      <c r="E46" s="6">
        <f>$C46*'Tax Calculator Main Sheet'!E18/100</f>
        <v>0</v>
      </c>
      <c r="F46" s="6">
        <f t="shared" si="2"/>
        <v>0</v>
      </c>
      <c r="G46" s="6"/>
      <c r="H46" s="7" t="str">
        <f t="shared" si="4"/>
        <v/>
      </c>
      <c r="I46" s="8" t="str">
        <f t="shared" si="5"/>
        <v/>
      </c>
      <c r="J46" s="6"/>
      <c r="K46" s="6"/>
      <c r="L46" s="6"/>
    </row>
    <row r="47" spans="1:12" x14ac:dyDescent="0.25">
      <c r="A47" t="str">
        <f>'Tax Calculator Main Sheet'!F24</f>
        <v>Income Tax on Business Income*</v>
      </c>
      <c r="B47" s="6">
        <v>5</v>
      </c>
      <c r="C47" s="6">
        <f>'Tax Calculator Main Sheet'!F23</f>
        <v>13.007499999999999</v>
      </c>
      <c r="D47" s="6">
        <f>$C47*'Tax Calculator Main Sheet'!F20/100</f>
        <v>0</v>
      </c>
      <c r="E47" s="6">
        <f>$C47*'Tax Calculator Main Sheet'!F18/100</f>
        <v>0</v>
      </c>
      <c r="F47" s="6">
        <f t="shared" si="2"/>
        <v>0</v>
      </c>
      <c r="G47" s="6"/>
      <c r="H47" s="7" t="str">
        <f t="shared" si="4"/>
        <v/>
      </c>
      <c r="I47" s="8" t="str">
        <f t="shared" si="5"/>
        <v/>
      </c>
      <c r="J47" s="6"/>
      <c r="K47" s="6"/>
      <c r="L47" s="6"/>
    </row>
    <row r="48" spans="1:12" x14ac:dyDescent="0.25">
      <c r="A48" t="str">
        <f>'Tax Calculator Main Sheet'!G24</f>
        <v>Income Tax on Dividends and Interest*</v>
      </c>
      <c r="B48" s="6">
        <v>6</v>
      </c>
      <c r="C48" s="6">
        <f>'Tax Calculator Main Sheet'!G23</f>
        <v>3.7624999999999997</v>
      </c>
      <c r="D48" s="6">
        <f>$C48*'Tax Calculator Main Sheet'!G20/100</f>
        <v>0</v>
      </c>
      <c r="E48" s="6">
        <f>$C48*'Tax Calculator Main Sheet'!G18/100</f>
        <v>0</v>
      </c>
      <c r="F48" s="6">
        <f t="shared" si="2"/>
        <v>0</v>
      </c>
      <c r="G48" s="6"/>
      <c r="H48" s="7" t="str">
        <f t="shared" si="4"/>
        <v/>
      </c>
      <c r="I48" s="8" t="str">
        <f t="shared" si="5"/>
        <v/>
      </c>
    </row>
    <row r="49" spans="1:12" x14ac:dyDescent="0.25">
      <c r="A49" t="str">
        <f>'Tax Calculator Main Sheet'!H24</f>
        <v>Income Tax on Capital Gains*</v>
      </c>
      <c r="B49" s="6">
        <v>7</v>
      </c>
      <c r="C49" s="6">
        <f>'Tax Calculator Main Sheet'!H23</f>
        <v>7.31</v>
      </c>
      <c r="D49" s="6">
        <f>$C49*'Tax Calculator Main Sheet'!H20/100</f>
        <v>0</v>
      </c>
      <c r="E49" s="6">
        <f>$C49*'Tax Calculator Main Sheet'!H18/100</f>
        <v>0</v>
      </c>
      <c r="F49" s="6">
        <f t="shared" si="2"/>
        <v>0</v>
      </c>
      <c r="G49" s="6"/>
      <c r="H49" s="7" t="str">
        <f t="shared" si="4"/>
        <v/>
      </c>
      <c r="I49" s="8" t="str">
        <f t="shared" si="5"/>
        <v/>
      </c>
    </row>
    <row r="50" spans="1:12" x14ac:dyDescent="0.25">
      <c r="A50" t="str">
        <f>'Tax Calculator Main Sheet'!I24</f>
        <v>Income Tax on Retirement Income*</v>
      </c>
      <c r="B50" s="6">
        <v>8</v>
      </c>
      <c r="C50" s="6">
        <f>'Tax Calculator Main Sheet'!I23</f>
        <v>17.307500000000001</v>
      </c>
      <c r="D50" s="6">
        <f>$C50*'Tax Calculator Main Sheet'!I20/100</f>
        <v>0</v>
      </c>
      <c r="E50" s="6">
        <f>$C50*'Tax Calculator Main Sheet'!I18/100</f>
        <v>0</v>
      </c>
      <c r="F50" s="6">
        <f t="shared" si="2"/>
        <v>0</v>
      </c>
      <c r="G50" s="6"/>
      <c r="H50" s="7" t="str">
        <f t="shared" si="4"/>
        <v/>
      </c>
      <c r="I50" s="8" t="str">
        <f t="shared" si="5"/>
        <v/>
      </c>
    </row>
    <row r="51" spans="1:12" x14ac:dyDescent="0.25">
      <c r="A51" t="str">
        <f>'Tax Calculator Main Sheet'!J24</f>
        <v>Surtax on top 1%</v>
      </c>
      <c r="B51" s="6">
        <v>9</v>
      </c>
      <c r="C51" s="6">
        <f>'Tax Calculator Main Sheet'!J23</f>
        <v>19.5</v>
      </c>
      <c r="D51" s="6">
        <f>$C51*'Tax Calculator Main Sheet'!J20/100</f>
        <v>0</v>
      </c>
      <c r="E51" s="6">
        <f>$C51*'Tax Calculator Main Sheet'!J18/100</f>
        <v>0</v>
      </c>
      <c r="F51" s="6">
        <f t="shared" si="2"/>
        <v>0</v>
      </c>
      <c r="G51" s="6"/>
      <c r="H51" s="7" t="str">
        <f t="shared" si="4"/>
        <v/>
      </c>
      <c r="I51" s="8" t="str">
        <f t="shared" si="5"/>
        <v/>
      </c>
    </row>
    <row r="52" spans="1:12" x14ac:dyDescent="0.25">
      <c r="A52" t="str">
        <f>'Tax Calculator Main Sheet'!K24</f>
        <v>1% Surtax on Taxable Income</v>
      </c>
      <c r="B52" s="6">
        <v>10</v>
      </c>
      <c r="C52" s="6">
        <f>'Tax Calculator Main Sheet'!K23</f>
        <v>7.98</v>
      </c>
      <c r="D52" s="6">
        <f>$C52*'Tax Calculator Main Sheet'!K20/100</f>
        <v>0</v>
      </c>
      <c r="E52" s="6">
        <f>$C52*'Tax Calculator Main Sheet'!K18/100</f>
        <v>0</v>
      </c>
      <c r="F52" s="6">
        <f t="shared" si="2"/>
        <v>0</v>
      </c>
      <c r="G52" s="6"/>
      <c r="H52" s="7" t="str">
        <f t="shared" si="4"/>
        <v/>
      </c>
      <c r="I52" s="8" t="str">
        <f t="shared" si="5"/>
        <v/>
      </c>
    </row>
    <row r="53" spans="1:12" x14ac:dyDescent="0.25">
      <c r="A53" t="str">
        <f>'Tax Calculator Main Sheet'!L24</f>
        <v>C-Corp Income Tax</v>
      </c>
      <c r="B53" s="6">
        <v>11</v>
      </c>
      <c r="C53" s="6">
        <f>'Tax Calculator Main Sheet'!L23</f>
        <v>8</v>
      </c>
      <c r="D53" s="6">
        <f>$C53*'Tax Calculator Main Sheet'!L20/100</f>
        <v>0</v>
      </c>
      <c r="E53" s="6">
        <f>$C53*'Tax Calculator Main Sheet'!L18/100</f>
        <v>0.4</v>
      </c>
      <c r="F53" s="6">
        <f t="shared" si="2"/>
        <v>0.4</v>
      </c>
      <c r="G53" s="6"/>
      <c r="H53" s="7">
        <f t="shared" si="4"/>
        <v>0.12971259105383279</v>
      </c>
      <c r="I53" s="8">
        <f t="shared" si="5"/>
        <v>1.6214073881729098E-2</v>
      </c>
    </row>
    <row r="54" spans="1:12" x14ac:dyDescent="0.25">
      <c r="A54" t="str">
        <f>'Tax Calculator Main Sheet'!M24</f>
        <v>Restricted Retail Sales Tax</v>
      </c>
      <c r="B54" s="6">
        <v>12</v>
      </c>
      <c r="C54" s="6">
        <f>'Tax Calculator Main Sheet'!M23</f>
        <v>77.8</v>
      </c>
      <c r="D54" s="6">
        <f>$C54*'Tax Calculator Main Sheet'!M20/100</f>
        <v>0</v>
      </c>
      <c r="E54" s="6">
        <f>$C54*'Tax Calculator Main Sheet'!M18/100</f>
        <v>0</v>
      </c>
      <c r="F54" s="6">
        <f t="shared" si="2"/>
        <v>0</v>
      </c>
      <c r="G54" s="6"/>
      <c r="H54" s="7" t="str">
        <f t="shared" si="4"/>
        <v/>
      </c>
      <c r="I54" s="8" t="str">
        <f t="shared" si="5"/>
        <v/>
      </c>
    </row>
    <row r="55" spans="1:12" x14ac:dyDescent="0.25">
      <c r="A55" t="str">
        <f>'Tax Calculator Main Sheet'!N24</f>
        <v>Broad Sales Tax</v>
      </c>
      <c r="B55" s="6">
        <v>13</v>
      </c>
      <c r="C55" s="6">
        <f>'Tax Calculator Main Sheet'!N23</f>
        <v>102.5</v>
      </c>
      <c r="D55" s="6">
        <f>$C55*'Tax Calculator Main Sheet'!N20/100</f>
        <v>0</v>
      </c>
      <c r="E55" s="6">
        <f>$C55*'Tax Calculator Main Sheet'!N18/100</f>
        <v>0</v>
      </c>
      <c r="F55" s="6">
        <f t="shared" si="2"/>
        <v>0</v>
      </c>
      <c r="G55" s="6"/>
      <c r="H55" s="7" t="str">
        <f t="shared" si="4"/>
        <v/>
      </c>
      <c r="I55" s="8" t="str">
        <f t="shared" si="5"/>
        <v/>
      </c>
    </row>
    <row r="56" spans="1:12" x14ac:dyDescent="0.25">
      <c r="A56" t="str">
        <f>'Tax Calculator Main Sheet'!O24</f>
        <v>Soda Tax</v>
      </c>
      <c r="B56" s="6">
        <v>14</v>
      </c>
      <c r="C56" s="6">
        <f>'Tax Calculator Main Sheet'!O23</f>
        <v>0.45</v>
      </c>
      <c r="D56" s="6">
        <f>$C56*'Tax Calculator Main Sheet'!O20/100</f>
        <v>1.3500000000000002E-2</v>
      </c>
      <c r="E56" s="6">
        <f>$C56*'Tax Calculator Main Sheet'!O18/100</f>
        <v>3.15E-2</v>
      </c>
      <c r="F56" s="6">
        <f t="shared" si="2"/>
        <v>1.7999999999999999E-2</v>
      </c>
      <c r="G56" s="6"/>
      <c r="H56" s="7">
        <f t="shared" si="4"/>
        <v>1.9337066597422476E-2</v>
      </c>
      <c r="I56" s="8">
        <f t="shared" si="5"/>
        <v>4.2971259105383276E-2</v>
      </c>
    </row>
    <row r="57" spans="1:12" x14ac:dyDescent="0.25">
      <c r="A57" t="str">
        <f>'Tax Calculator Main Sheet'!P24</f>
        <v>Real Estate Transfer Tax</v>
      </c>
      <c r="B57" s="6">
        <v>15</v>
      </c>
      <c r="C57" s="6">
        <f>'Tax Calculator Main Sheet'!P23</f>
        <v>18</v>
      </c>
      <c r="D57" s="6">
        <f>$C57*'Tax Calculator Main Sheet'!P20/100</f>
        <v>0</v>
      </c>
      <c r="E57" s="6">
        <f>$C57*'Tax Calculator Main Sheet'!P18/100</f>
        <v>0</v>
      </c>
      <c r="F57" s="6">
        <f t="shared" si="2"/>
        <v>0</v>
      </c>
      <c r="G57" s="6"/>
      <c r="H57" s="7" t="str">
        <f t="shared" si="4"/>
        <v/>
      </c>
      <c r="I57" s="8" t="str">
        <f t="shared" si="5"/>
        <v/>
      </c>
    </row>
    <row r="58" spans="1:12" x14ac:dyDescent="0.25">
      <c r="A58" t="str">
        <f>'Tax Calculator Main Sheet'!Q24</f>
        <v>Gross Receipts Tax</v>
      </c>
      <c r="B58" s="6">
        <v>16</v>
      </c>
      <c r="C58" s="6">
        <f>'Tax Calculator Main Sheet'!Q23</f>
        <v>292</v>
      </c>
      <c r="D58" s="6">
        <f>$C58*'Tax Calculator Main Sheet'!Q20/100</f>
        <v>0</v>
      </c>
      <c r="E58" s="6">
        <f>$C58*'Tax Calculator Main Sheet'!Q18/100</f>
        <v>0</v>
      </c>
      <c r="F58" s="6">
        <f t="shared" si="2"/>
        <v>0</v>
      </c>
      <c r="G58" s="6"/>
      <c r="H58" s="7" t="str">
        <f t="shared" si="4"/>
        <v/>
      </c>
      <c r="I58" s="8" t="str">
        <f t="shared" si="5"/>
        <v/>
      </c>
    </row>
    <row r="59" spans="1:12" x14ac:dyDescent="0.25">
      <c r="A59" t="str">
        <f>'Tax Calculator Main Sheet'!R24</f>
        <v>Value Added Tax</v>
      </c>
      <c r="B59" s="6">
        <v>17</v>
      </c>
      <c r="C59" s="6">
        <f>'Tax Calculator Main Sheet'!R23</f>
        <v>74.5</v>
      </c>
      <c r="D59" s="6">
        <f>$C59*'Tax Calculator Main Sheet'!R20/100</f>
        <v>0</v>
      </c>
      <c r="E59" s="6">
        <f>$C59*'Tax Calculator Main Sheet'!R18/100</f>
        <v>0</v>
      </c>
      <c r="F59" s="6">
        <f t="shared" si="2"/>
        <v>0</v>
      </c>
      <c r="G59" s="6"/>
      <c r="H59" s="7" t="str">
        <f t="shared" si="4"/>
        <v/>
      </c>
      <c r="I59" s="8" t="str">
        <f t="shared" si="5"/>
        <v/>
      </c>
    </row>
    <row r="60" spans="1:12" x14ac:dyDescent="0.25">
      <c r="A60">
        <f>'Tax Calculator Main Sheet'!S24</f>
        <v>0</v>
      </c>
      <c r="B60" s="6">
        <v>18</v>
      </c>
      <c r="C60" s="6">
        <f>'Tax Calculator Main Sheet'!S23</f>
        <v>0</v>
      </c>
      <c r="D60" s="6">
        <f>$C60*'Tax Calculator Main Sheet'!S20/100</f>
        <v>0</v>
      </c>
      <c r="E60" s="6">
        <f>$C60*'Tax Calculator Main Sheet'!S18/100</f>
        <v>0</v>
      </c>
      <c r="F60" s="6">
        <f t="shared" si="2"/>
        <v>0</v>
      </c>
      <c r="G60" s="6"/>
      <c r="H60" s="7" t="str">
        <f t="shared" si="4"/>
        <v/>
      </c>
      <c r="I60" s="8" t="str">
        <f t="shared" si="5"/>
        <v/>
      </c>
    </row>
    <row r="61" spans="1:12" x14ac:dyDescent="0.25">
      <c r="A61">
        <f>'Tax Calculator Main Sheet'!T24</f>
        <v>0</v>
      </c>
      <c r="B61" s="6">
        <v>19</v>
      </c>
      <c r="C61" s="6">
        <f>'Tax Calculator Main Sheet'!T23</f>
        <v>0</v>
      </c>
      <c r="D61" s="6">
        <f>$C61*'Tax Calculator Main Sheet'!T20/100</f>
        <v>0</v>
      </c>
      <c r="E61" s="6">
        <f>$C61*'Tax Calculator Main Sheet'!T18/100</f>
        <v>0</v>
      </c>
      <c r="F61" s="6">
        <f t="shared" si="2"/>
        <v>0</v>
      </c>
      <c r="G61" s="6"/>
      <c r="H61" s="7" t="str">
        <f t="shared" si="4"/>
        <v/>
      </c>
      <c r="I61" s="8" t="str">
        <f t="shared" si="5"/>
        <v/>
      </c>
    </row>
    <row r="62" spans="1:12" x14ac:dyDescent="0.25">
      <c r="A62">
        <f>'Tax Calculator Main Sheet'!U24</f>
        <v>0</v>
      </c>
      <c r="B62" s="6">
        <v>20</v>
      </c>
      <c r="C62" s="6">
        <f>'Tax Calculator Main Sheet'!U23</f>
        <v>0</v>
      </c>
      <c r="D62" s="6">
        <f>$C62*'Tax Calculator Main Sheet'!U20/100</f>
        <v>0</v>
      </c>
      <c r="E62" s="6">
        <f>$C62*'Tax Calculator Main Sheet'!U18/100</f>
        <v>0</v>
      </c>
      <c r="F62" s="6">
        <f t="shared" si="2"/>
        <v>0</v>
      </c>
      <c r="G62" s="6"/>
      <c r="H62" s="7" t="str">
        <f t="shared" si="4"/>
        <v/>
      </c>
      <c r="I62" s="8" t="str">
        <f t="shared" si="5"/>
        <v/>
      </c>
    </row>
    <row r="63" spans="1:12" x14ac:dyDescent="0.25">
      <c r="B63" s="6"/>
      <c r="C63" s="6"/>
      <c r="D63" s="6"/>
      <c r="E63" s="6"/>
      <c r="F63" s="6"/>
      <c r="G63" s="6"/>
      <c r="H63" s="6"/>
      <c r="I63" s="6"/>
      <c r="J63" s="6"/>
      <c r="K63" s="6"/>
      <c r="L63" s="6"/>
    </row>
    <row r="64" spans="1:12" x14ac:dyDescent="0.25">
      <c r="B64" s="6" t="s">
        <v>28</v>
      </c>
      <c r="C64" s="6"/>
      <c r="D64" s="6">
        <f>SUM(D43:D63)</f>
        <v>4.1359999999999992</v>
      </c>
      <c r="E64" s="6">
        <f>SUM(E43:E63)</f>
        <v>40.721499999999999</v>
      </c>
      <c r="F64" s="6">
        <f>SUM(F43:F63)</f>
        <v>36.585500000000003</v>
      </c>
      <c r="G64" s="6"/>
      <c r="H64" s="6">
        <f>SUM(H43:H63)</f>
        <v>16</v>
      </c>
      <c r="I64" s="6"/>
      <c r="J64" s="7">
        <f>'Tax Calculator Main Sheet'!C26</f>
        <v>16</v>
      </c>
      <c r="K64" s="6" t="s">
        <v>8</v>
      </c>
      <c r="L64" s="6"/>
    </row>
    <row r="65" spans="1:23" x14ac:dyDescent="0.25">
      <c r="B65" s="6"/>
      <c r="C65" s="6"/>
      <c r="D65" s="6"/>
      <c r="E65" s="6"/>
      <c r="F65" s="6"/>
      <c r="G65" s="6"/>
      <c r="H65" s="6"/>
      <c r="I65" s="6"/>
      <c r="J65" s="6"/>
      <c r="K65" s="6"/>
      <c r="L65" s="6"/>
    </row>
    <row r="66" spans="1:23" x14ac:dyDescent="0.25">
      <c r="B66" s="6" t="s">
        <v>24</v>
      </c>
      <c r="C66" s="6"/>
      <c r="D66" s="6">
        <f>(J64-D64)/F64</f>
        <v>0.32428147763458198</v>
      </c>
      <c r="E66" s="6"/>
      <c r="F66" s="6"/>
      <c r="G66" s="6"/>
      <c r="H66" s="6"/>
      <c r="I66" s="6"/>
      <c r="J66" s="6"/>
      <c r="K66" s="6"/>
      <c r="L66" s="6"/>
    </row>
    <row r="69" spans="1:23" x14ac:dyDescent="0.25">
      <c r="B69" t="str">
        <f>'Tax Calculator Main Sheet'!B24</f>
        <v>Employee Health Premium (Tax on Payroll)</v>
      </c>
      <c r="C69" t="str">
        <f>'Tax Calculator Main Sheet'!C24</f>
        <v xml:space="preserve">Employer Health Premium (Tax on Payroll) </v>
      </c>
      <c r="D69" t="str">
        <f>'Tax Calculator Main Sheet'!D24</f>
        <v>Individual Income Tax</v>
      </c>
      <c r="E69" t="str">
        <f>'Tax Calculator Main Sheet'!E24</f>
        <v xml:space="preserve">Income Tax on Wages* </v>
      </c>
      <c r="F69" t="str">
        <f>'Tax Calculator Main Sheet'!F24</f>
        <v>Income Tax on Business Income*</v>
      </c>
      <c r="G69" t="str">
        <f>'Tax Calculator Main Sheet'!G24</f>
        <v>Income Tax on Dividends and Interest*</v>
      </c>
      <c r="H69" t="str">
        <f>'Tax Calculator Main Sheet'!H24</f>
        <v>Income Tax on Capital Gains*</v>
      </c>
      <c r="I69" t="str">
        <f>'Tax Calculator Main Sheet'!I24</f>
        <v>Income Tax on Retirement Income*</v>
      </c>
      <c r="J69" t="str">
        <f>'Tax Calculator Main Sheet'!J24</f>
        <v>Surtax on top 1%</v>
      </c>
      <c r="K69" t="str">
        <f>'Tax Calculator Main Sheet'!K24</f>
        <v>1% Surtax on Taxable Income</v>
      </c>
      <c r="L69" t="str">
        <f>'Tax Calculator Main Sheet'!L24</f>
        <v>C-Corp Income Tax</v>
      </c>
      <c r="M69" t="str">
        <f>'Tax Calculator Main Sheet'!M24</f>
        <v>Restricted Retail Sales Tax</v>
      </c>
      <c r="N69" t="str">
        <f>'Tax Calculator Main Sheet'!N24</f>
        <v>Broad Sales Tax</v>
      </c>
      <c r="O69" t="str">
        <f>'Tax Calculator Main Sheet'!O24</f>
        <v>Soda Tax</v>
      </c>
      <c r="P69" t="str">
        <f>'Tax Calculator Main Sheet'!P24</f>
        <v>Real Estate Transfer Tax</v>
      </c>
      <c r="Q69" t="str">
        <f>'Tax Calculator Main Sheet'!Q24</f>
        <v>Gross Receipts Tax</v>
      </c>
      <c r="R69" t="str">
        <f>'Tax Calculator Main Sheet'!R24</f>
        <v>Value Added Tax</v>
      </c>
      <c r="S69">
        <f>'Tax Calculator Main Sheet'!S24</f>
        <v>0</v>
      </c>
      <c r="T69">
        <f>'Tax Calculator Main Sheet'!T24</f>
        <v>0</v>
      </c>
      <c r="U69">
        <f>'Tax Calculator Main Sheet'!U24</f>
        <v>0</v>
      </c>
    </row>
    <row r="70" spans="1:23" x14ac:dyDescent="0.25">
      <c r="A70" s="11" t="str">
        <f>LOOKUP($V26,$V74:$V76,A74:A76)</f>
        <v>Tax = 16.00 Billion</v>
      </c>
      <c r="B70" s="11" t="str">
        <f t="shared" ref="B70:U70" si="6">LOOKUP($V26,$V74:$V76,B74:B76)</f>
        <v/>
      </c>
      <c r="C70" s="11">
        <f t="shared" si="6"/>
        <v>8.1330511746456935</v>
      </c>
      <c r="D70" s="11">
        <f t="shared" si="6"/>
        <v>7.7178991677030515</v>
      </c>
      <c r="E70" s="11" t="str">
        <f t="shared" si="6"/>
        <v/>
      </c>
      <c r="F70" s="11" t="str">
        <f t="shared" si="6"/>
        <v/>
      </c>
      <c r="G70" s="11" t="str">
        <f t="shared" si="6"/>
        <v/>
      </c>
      <c r="H70" s="11" t="str">
        <f t="shared" si="6"/>
        <v/>
      </c>
      <c r="I70" s="11" t="str">
        <f t="shared" si="6"/>
        <v/>
      </c>
      <c r="J70" s="11" t="str">
        <f t="shared" si="6"/>
        <v/>
      </c>
      <c r="K70" s="11" t="str">
        <f t="shared" si="6"/>
        <v/>
      </c>
      <c r="L70" s="11">
        <f t="shared" si="6"/>
        <v>0.12971259105383279</v>
      </c>
      <c r="M70" s="11" t="str">
        <f t="shared" si="6"/>
        <v/>
      </c>
      <c r="N70" s="11" t="str">
        <f t="shared" si="6"/>
        <v/>
      </c>
      <c r="O70" s="11">
        <f t="shared" si="6"/>
        <v>1.9337066597422476E-2</v>
      </c>
      <c r="P70" s="11" t="str">
        <f t="shared" si="6"/>
        <v/>
      </c>
      <c r="Q70" s="11" t="str">
        <f t="shared" si="6"/>
        <v/>
      </c>
      <c r="R70" s="11" t="str">
        <f t="shared" si="6"/>
        <v/>
      </c>
      <c r="S70" s="11" t="str">
        <f t="shared" si="6"/>
        <v/>
      </c>
      <c r="T70" s="11" t="str">
        <f t="shared" si="6"/>
        <v/>
      </c>
      <c r="U70" s="11" t="str">
        <f t="shared" si="6"/>
        <v/>
      </c>
    </row>
    <row r="71" spans="1:23" x14ac:dyDescent="0.25">
      <c r="A71" t="s">
        <v>34</v>
      </c>
      <c r="B71" s="11">
        <f>'Tax Calculator Main Sheet'!B18*'Tax Calculator Main Sheet'!B23/100</f>
        <v>0</v>
      </c>
      <c r="C71" s="11">
        <f>'Tax Calculator Main Sheet'!C18*'Tax Calculator Main Sheet'!C23/100</f>
        <v>16.489999999999998</v>
      </c>
      <c r="D71" s="11">
        <f>'Tax Calculator Main Sheet'!D18*'Tax Calculator Main Sheet'!D23/100</f>
        <v>23.8</v>
      </c>
      <c r="E71" s="11">
        <f>'Tax Calculator Main Sheet'!E18*'Tax Calculator Main Sheet'!E23/100</f>
        <v>0</v>
      </c>
      <c r="F71" s="11">
        <f>'Tax Calculator Main Sheet'!F18*'Tax Calculator Main Sheet'!F23/100</f>
        <v>0</v>
      </c>
      <c r="G71" s="11">
        <f>'Tax Calculator Main Sheet'!G18*'Tax Calculator Main Sheet'!G23/100</f>
        <v>0</v>
      </c>
      <c r="H71" s="11">
        <f>'Tax Calculator Main Sheet'!H18*'Tax Calculator Main Sheet'!H23/100</f>
        <v>0</v>
      </c>
      <c r="I71" s="11">
        <f>'Tax Calculator Main Sheet'!I18*'Tax Calculator Main Sheet'!I23/100</f>
        <v>0</v>
      </c>
      <c r="J71" s="11">
        <f>'Tax Calculator Main Sheet'!J18*'Tax Calculator Main Sheet'!J23/100</f>
        <v>0</v>
      </c>
      <c r="K71" s="11">
        <f>'Tax Calculator Main Sheet'!K18*'Tax Calculator Main Sheet'!K23/100</f>
        <v>0</v>
      </c>
      <c r="L71" s="11">
        <f>'Tax Calculator Main Sheet'!L18*'Tax Calculator Main Sheet'!L23/100</f>
        <v>0.4</v>
      </c>
      <c r="M71" s="11">
        <f>'Tax Calculator Main Sheet'!M18*'Tax Calculator Main Sheet'!M23/100</f>
        <v>0</v>
      </c>
      <c r="N71" s="11">
        <f>'Tax Calculator Main Sheet'!N18*'Tax Calculator Main Sheet'!N23/100</f>
        <v>0</v>
      </c>
      <c r="O71" s="11">
        <f>'Tax Calculator Main Sheet'!O18*'Tax Calculator Main Sheet'!O23/100</f>
        <v>3.15E-2</v>
      </c>
      <c r="P71" s="11">
        <f>'Tax Calculator Main Sheet'!P18*'Tax Calculator Main Sheet'!P23/100</f>
        <v>0</v>
      </c>
      <c r="Q71" s="11">
        <f>'Tax Calculator Main Sheet'!Q18*'Tax Calculator Main Sheet'!Q23/100</f>
        <v>0</v>
      </c>
      <c r="R71" s="11">
        <f>'Tax Calculator Main Sheet'!R18*'Tax Calculator Main Sheet'!R23/100</f>
        <v>0</v>
      </c>
      <c r="S71" s="11">
        <f>'Tax Calculator Main Sheet'!S18*'Tax Calculator Main Sheet'!S23/100</f>
        <v>0</v>
      </c>
      <c r="T71" s="11">
        <f>'Tax Calculator Main Sheet'!T18*'Tax Calculator Main Sheet'!T23/100</f>
        <v>0</v>
      </c>
      <c r="U71" s="11">
        <f>'Tax Calculator Main Sheet'!U18*'Tax Calculator Main Sheet'!U23/100</f>
        <v>0</v>
      </c>
    </row>
    <row r="72" spans="1:23" x14ac:dyDescent="0.25">
      <c r="A72" t="s">
        <v>35</v>
      </c>
      <c r="B72" s="11">
        <f>'Tax Calculator Main Sheet'!B20*'Tax Calculator Main Sheet'!B23/100</f>
        <v>0</v>
      </c>
      <c r="C72" s="11">
        <f>'Tax Calculator Main Sheet'!C20*'Tax Calculator Main Sheet'!C23/100</f>
        <v>4.1224999999999996</v>
      </c>
      <c r="D72" s="11">
        <f>'Tax Calculator Main Sheet'!D20*'Tax Calculator Main Sheet'!D23/100</f>
        <v>0</v>
      </c>
      <c r="E72" s="11">
        <f>'Tax Calculator Main Sheet'!E20*'Tax Calculator Main Sheet'!E23/100</f>
        <v>0</v>
      </c>
      <c r="F72" s="11">
        <f>'Tax Calculator Main Sheet'!F20*'Tax Calculator Main Sheet'!F23/100</f>
        <v>0</v>
      </c>
      <c r="G72" s="11">
        <f>'Tax Calculator Main Sheet'!G20*'Tax Calculator Main Sheet'!G23/100</f>
        <v>0</v>
      </c>
      <c r="H72" s="11">
        <f>'Tax Calculator Main Sheet'!H20*'Tax Calculator Main Sheet'!H23/100</f>
        <v>0</v>
      </c>
      <c r="I72" s="11">
        <f>'Tax Calculator Main Sheet'!I20*'Tax Calculator Main Sheet'!I23/100</f>
        <v>0</v>
      </c>
      <c r="J72" s="11">
        <f>'Tax Calculator Main Sheet'!J20*'Tax Calculator Main Sheet'!J23/100</f>
        <v>0</v>
      </c>
      <c r="K72" s="11">
        <f>'Tax Calculator Main Sheet'!K20*'Tax Calculator Main Sheet'!K23/100</f>
        <v>0</v>
      </c>
      <c r="L72" s="11">
        <f>'Tax Calculator Main Sheet'!L20*'Tax Calculator Main Sheet'!L23/100</f>
        <v>0</v>
      </c>
      <c r="M72" s="11">
        <f>'Tax Calculator Main Sheet'!M20*'Tax Calculator Main Sheet'!M23/100</f>
        <v>0</v>
      </c>
      <c r="N72" s="11">
        <f>'Tax Calculator Main Sheet'!N20*'Tax Calculator Main Sheet'!N23/100</f>
        <v>0</v>
      </c>
      <c r="O72" s="11">
        <f>'Tax Calculator Main Sheet'!O20*'Tax Calculator Main Sheet'!O23/100</f>
        <v>1.3500000000000002E-2</v>
      </c>
      <c r="P72" s="11">
        <f>'Tax Calculator Main Sheet'!P20*'Tax Calculator Main Sheet'!P23/100</f>
        <v>0</v>
      </c>
      <c r="Q72" s="11">
        <f>'Tax Calculator Main Sheet'!Q20*'Tax Calculator Main Sheet'!Q23/100</f>
        <v>0</v>
      </c>
      <c r="R72" s="11">
        <f>'Tax Calculator Main Sheet'!R20*'Tax Calculator Main Sheet'!R23/100</f>
        <v>0</v>
      </c>
      <c r="S72" s="11">
        <f>'Tax Calculator Main Sheet'!S20*'Tax Calculator Main Sheet'!S23/100</f>
        <v>0</v>
      </c>
      <c r="T72" s="11">
        <f>'Tax Calculator Main Sheet'!T20*'Tax Calculator Main Sheet'!T23/100</f>
        <v>0</v>
      </c>
      <c r="U72" s="11">
        <f>'Tax Calculator Main Sheet'!U20*'Tax Calculator Main Sheet'!U23/100</f>
        <v>0</v>
      </c>
    </row>
    <row r="74" spans="1:23" x14ac:dyDescent="0.25">
      <c r="A74" t="str">
        <f>A16</f>
        <v>Tax = 16.00 Billion</v>
      </c>
      <c r="B74" s="11" t="str">
        <f t="shared" ref="B74:U74" si="7">B16</f>
        <v/>
      </c>
      <c r="C74" s="11">
        <f t="shared" si="7"/>
        <v>8.1330511746456935</v>
      </c>
      <c r="D74" s="11">
        <f t="shared" si="7"/>
        <v>7.7178991677030515</v>
      </c>
      <c r="E74" s="11" t="str">
        <f t="shared" si="7"/>
        <v/>
      </c>
      <c r="F74" s="11" t="str">
        <f t="shared" si="7"/>
        <v/>
      </c>
      <c r="G74" s="11" t="str">
        <f t="shared" si="7"/>
        <v/>
      </c>
      <c r="H74" s="11" t="str">
        <f t="shared" si="7"/>
        <v/>
      </c>
      <c r="I74" s="11" t="str">
        <f t="shared" si="7"/>
        <v/>
      </c>
      <c r="J74" s="11" t="str">
        <f t="shared" si="7"/>
        <v/>
      </c>
      <c r="K74" s="11" t="str">
        <f t="shared" si="7"/>
        <v/>
      </c>
      <c r="L74" s="11">
        <f t="shared" si="7"/>
        <v>0.12971259105383279</v>
      </c>
      <c r="M74" s="11" t="str">
        <f t="shared" si="7"/>
        <v/>
      </c>
      <c r="N74" s="11" t="str">
        <f t="shared" si="7"/>
        <v/>
      </c>
      <c r="O74" s="11">
        <f t="shared" si="7"/>
        <v>1.9337066597422476E-2</v>
      </c>
      <c r="P74" s="11" t="str">
        <f t="shared" si="7"/>
        <v/>
      </c>
      <c r="Q74" s="11" t="str">
        <f t="shared" si="7"/>
        <v/>
      </c>
      <c r="R74" s="11" t="str">
        <f t="shared" si="7"/>
        <v/>
      </c>
      <c r="S74" s="11" t="str">
        <f t="shared" si="7"/>
        <v/>
      </c>
      <c r="T74" s="11" t="str">
        <f t="shared" si="7"/>
        <v/>
      </c>
      <c r="U74" s="11" t="str">
        <f t="shared" si="7"/>
        <v/>
      </c>
      <c r="V74">
        <v>1</v>
      </c>
      <c r="W74" t="s">
        <v>102</v>
      </c>
    </row>
    <row r="75" spans="1:23" x14ac:dyDescent="0.25">
      <c r="A75" s="43" t="str">
        <f>A23</f>
        <v>Tax Base (Billions)</v>
      </c>
      <c r="B75" s="43">
        <f t="shared" ref="B75:U75" si="8">B23</f>
        <v>82.45</v>
      </c>
      <c r="C75" s="43">
        <f t="shared" si="8"/>
        <v>82.45</v>
      </c>
      <c r="D75" s="43">
        <f t="shared" si="8"/>
        <v>119</v>
      </c>
      <c r="E75" s="43">
        <f t="shared" si="8"/>
        <v>79.227500000000006</v>
      </c>
      <c r="F75" s="43">
        <f t="shared" si="8"/>
        <v>13.007499999999999</v>
      </c>
      <c r="G75" s="43">
        <f t="shared" si="8"/>
        <v>3.7624999999999997</v>
      </c>
      <c r="H75" s="43">
        <f t="shared" si="8"/>
        <v>7.31</v>
      </c>
      <c r="I75" s="43">
        <f t="shared" si="8"/>
        <v>17.307500000000001</v>
      </c>
      <c r="J75" s="43">
        <f t="shared" si="8"/>
        <v>19.5</v>
      </c>
      <c r="K75" s="43">
        <f t="shared" si="8"/>
        <v>7.98</v>
      </c>
      <c r="L75" s="43">
        <f t="shared" si="8"/>
        <v>8</v>
      </c>
      <c r="M75" s="43">
        <f t="shared" si="8"/>
        <v>77.8</v>
      </c>
      <c r="N75" s="43">
        <f t="shared" si="8"/>
        <v>102.5</v>
      </c>
      <c r="O75" s="43">
        <f t="shared" si="8"/>
        <v>0.45</v>
      </c>
      <c r="P75" s="43">
        <f t="shared" si="8"/>
        <v>18</v>
      </c>
      <c r="Q75" s="43">
        <f t="shared" si="8"/>
        <v>292</v>
      </c>
      <c r="R75" s="43">
        <f t="shared" si="8"/>
        <v>74.5</v>
      </c>
      <c r="S75" s="43">
        <f t="shared" si="8"/>
        <v>0</v>
      </c>
      <c r="T75" s="43">
        <f t="shared" si="8"/>
        <v>0</v>
      </c>
      <c r="U75" s="43">
        <f t="shared" si="8"/>
        <v>0</v>
      </c>
      <c r="V75">
        <v>2</v>
      </c>
      <c r="W75" t="s">
        <v>105</v>
      </c>
    </row>
    <row r="76" spans="1:23" x14ac:dyDescent="0.25">
      <c r="A76" t="str">
        <f>A19</f>
        <v>Tax Rate %</v>
      </c>
      <c r="B76" s="44" t="str">
        <f t="shared" ref="B76:U76" si="9">B19</f>
        <v/>
      </c>
      <c r="C76" s="44">
        <f t="shared" si="9"/>
        <v>9.8642221645187309E-2</v>
      </c>
      <c r="D76" s="44">
        <f t="shared" si="9"/>
        <v>6.4856295526916394E-2</v>
      </c>
      <c r="E76" s="44" t="str">
        <f t="shared" si="9"/>
        <v/>
      </c>
      <c r="F76" s="44" t="str">
        <f t="shared" si="9"/>
        <v/>
      </c>
      <c r="G76" s="44" t="str">
        <f t="shared" si="9"/>
        <v/>
      </c>
      <c r="H76" s="44" t="str">
        <f t="shared" si="9"/>
        <v/>
      </c>
      <c r="I76" s="44" t="str">
        <f t="shared" si="9"/>
        <v/>
      </c>
      <c r="J76" s="44" t="str">
        <f t="shared" si="9"/>
        <v/>
      </c>
      <c r="K76" s="44" t="str">
        <f t="shared" si="9"/>
        <v/>
      </c>
      <c r="L76" s="44">
        <f t="shared" si="9"/>
        <v>1.6214073881729098E-2</v>
      </c>
      <c r="M76" s="44" t="str">
        <f t="shared" si="9"/>
        <v/>
      </c>
      <c r="N76" s="44" t="str">
        <f t="shared" si="9"/>
        <v/>
      </c>
      <c r="O76" s="44">
        <f t="shared" si="9"/>
        <v>4.2971259105383276E-2</v>
      </c>
      <c r="P76" s="44" t="str">
        <f t="shared" si="9"/>
        <v/>
      </c>
      <c r="Q76" s="44" t="str">
        <f t="shared" si="9"/>
        <v/>
      </c>
      <c r="R76" s="44" t="str">
        <f t="shared" si="9"/>
        <v/>
      </c>
      <c r="S76" s="44" t="str">
        <f t="shared" si="9"/>
        <v/>
      </c>
      <c r="T76" s="44" t="str">
        <f t="shared" si="9"/>
        <v/>
      </c>
      <c r="U76" t="str">
        <f t="shared" si="9"/>
        <v/>
      </c>
      <c r="V76">
        <v>3</v>
      </c>
      <c r="W76" t="s">
        <v>106</v>
      </c>
    </row>
  </sheetData>
  <sheetProtection sheet="1" objects="1" scenarios="1"/>
  <hyperlinks>
    <hyperlink ref="A27" location="'Table of Contents'!A1" display="Go to Table of Contents" xr:uid="{86975BF3-F146-465B-B1E1-311A7B3E90F7}"/>
  </hyperlinks>
  <pageMargins left="0.7" right="0.7" top="0.75" bottom="0.75" header="0.3" footer="0.3"/>
  <pageSetup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Spinner 5">
              <controlPr defaultSize="0" autoPict="0">
                <anchor moveWithCells="1" sizeWithCells="1">
                  <from>
                    <xdr:col>1</xdr:col>
                    <xdr:colOff>180975</xdr:colOff>
                    <xdr:row>20</xdr:row>
                    <xdr:rowOff>38100</xdr:rowOff>
                  </from>
                  <to>
                    <xdr:col>1</xdr:col>
                    <xdr:colOff>495300</xdr:colOff>
                    <xdr:row>20</xdr:row>
                    <xdr:rowOff>314325</xdr:rowOff>
                  </to>
                </anchor>
              </controlPr>
            </control>
          </mc:Choice>
        </mc:AlternateContent>
        <mc:AlternateContent xmlns:mc="http://schemas.openxmlformats.org/markup-compatibility/2006">
          <mc:Choice Requires="x14">
            <control shapeId="2074" r:id="rId5" name="Spinner 26">
              <controlPr defaultSize="0" autoPict="0">
                <anchor moveWithCells="1" sizeWithCells="1">
                  <from>
                    <xdr:col>1</xdr:col>
                    <xdr:colOff>161925</xdr:colOff>
                    <xdr:row>25</xdr:row>
                    <xdr:rowOff>19050</xdr:rowOff>
                  </from>
                  <to>
                    <xdr:col>1</xdr:col>
                    <xdr:colOff>552450</xdr:colOff>
                    <xdr:row>25</xdr:row>
                    <xdr:rowOff>295275</xdr:rowOff>
                  </to>
                </anchor>
              </controlPr>
            </control>
          </mc:Choice>
        </mc:AlternateContent>
        <mc:AlternateContent xmlns:mc="http://schemas.openxmlformats.org/markup-compatibility/2006">
          <mc:Choice Requires="x14">
            <control shapeId="2078" r:id="rId6" name="Spinner 30">
              <controlPr defaultSize="0" autoPict="0">
                <anchor moveWithCells="1" sizeWithCells="1">
                  <from>
                    <xdr:col>2</xdr:col>
                    <xdr:colOff>180975</xdr:colOff>
                    <xdr:row>20</xdr:row>
                    <xdr:rowOff>28575</xdr:rowOff>
                  </from>
                  <to>
                    <xdr:col>2</xdr:col>
                    <xdr:colOff>495300</xdr:colOff>
                    <xdr:row>20</xdr:row>
                    <xdr:rowOff>304800</xdr:rowOff>
                  </to>
                </anchor>
              </controlPr>
            </control>
          </mc:Choice>
        </mc:AlternateContent>
        <mc:AlternateContent xmlns:mc="http://schemas.openxmlformats.org/markup-compatibility/2006">
          <mc:Choice Requires="x14">
            <control shapeId="2080" r:id="rId7" name="Spinner 32">
              <controlPr defaultSize="0" autoPict="0">
                <anchor moveWithCells="1" sizeWithCells="1">
                  <from>
                    <xdr:col>3</xdr:col>
                    <xdr:colOff>180975</xdr:colOff>
                    <xdr:row>20</xdr:row>
                    <xdr:rowOff>28575</xdr:rowOff>
                  </from>
                  <to>
                    <xdr:col>3</xdr:col>
                    <xdr:colOff>495300</xdr:colOff>
                    <xdr:row>20</xdr:row>
                    <xdr:rowOff>304800</xdr:rowOff>
                  </to>
                </anchor>
              </controlPr>
            </control>
          </mc:Choice>
        </mc:AlternateContent>
        <mc:AlternateContent xmlns:mc="http://schemas.openxmlformats.org/markup-compatibility/2006">
          <mc:Choice Requires="x14">
            <control shapeId="2081" r:id="rId8" name="Spinner 33">
              <controlPr defaultSize="0" autoPict="0">
                <anchor moveWithCells="1" sizeWithCells="1">
                  <from>
                    <xdr:col>4</xdr:col>
                    <xdr:colOff>161925</xdr:colOff>
                    <xdr:row>20</xdr:row>
                    <xdr:rowOff>28575</xdr:rowOff>
                  </from>
                  <to>
                    <xdr:col>4</xdr:col>
                    <xdr:colOff>476250</xdr:colOff>
                    <xdr:row>20</xdr:row>
                    <xdr:rowOff>304800</xdr:rowOff>
                  </to>
                </anchor>
              </controlPr>
            </control>
          </mc:Choice>
        </mc:AlternateContent>
        <mc:AlternateContent xmlns:mc="http://schemas.openxmlformats.org/markup-compatibility/2006">
          <mc:Choice Requires="x14">
            <control shapeId="2082" r:id="rId9" name="Spinner 34">
              <controlPr defaultSize="0" autoPict="0">
                <anchor moveWithCells="1" sizeWithCells="1">
                  <from>
                    <xdr:col>5</xdr:col>
                    <xdr:colOff>161925</xdr:colOff>
                    <xdr:row>20</xdr:row>
                    <xdr:rowOff>19050</xdr:rowOff>
                  </from>
                  <to>
                    <xdr:col>5</xdr:col>
                    <xdr:colOff>476250</xdr:colOff>
                    <xdr:row>20</xdr:row>
                    <xdr:rowOff>295275</xdr:rowOff>
                  </to>
                </anchor>
              </controlPr>
            </control>
          </mc:Choice>
        </mc:AlternateContent>
        <mc:AlternateContent xmlns:mc="http://schemas.openxmlformats.org/markup-compatibility/2006">
          <mc:Choice Requires="x14">
            <control shapeId="2084" r:id="rId10" name="Spinner 36">
              <controlPr defaultSize="0" autoPict="0">
                <anchor moveWithCells="1" sizeWithCells="1">
                  <from>
                    <xdr:col>6</xdr:col>
                    <xdr:colOff>171450</xdr:colOff>
                    <xdr:row>20</xdr:row>
                    <xdr:rowOff>19050</xdr:rowOff>
                  </from>
                  <to>
                    <xdr:col>6</xdr:col>
                    <xdr:colOff>485775</xdr:colOff>
                    <xdr:row>20</xdr:row>
                    <xdr:rowOff>295275</xdr:rowOff>
                  </to>
                </anchor>
              </controlPr>
            </control>
          </mc:Choice>
        </mc:AlternateContent>
        <mc:AlternateContent xmlns:mc="http://schemas.openxmlformats.org/markup-compatibility/2006">
          <mc:Choice Requires="x14">
            <control shapeId="2086" r:id="rId11" name="Spinner 38">
              <controlPr defaultSize="0" autoPict="0">
                <anchor moveWithCells="1" sizeWithCells="1">
                  <from>
                    <xdr:col>7</xdr:col>
                    <xdr:colOff>209550</xdr:colOff>
                    <xdr:row>20</xdr:row>
                    <xdr:rowOff>19050</xdr:rowOff>
                  </from>
                  <to>
                    <xdr:col>7</xdr:col>
                    <xdr:colOff>523875</xdr:colOff>
                    <xdr:row>20</xdr:row>
                    <xdr:rowOff>295275</xdr:rowOff>
                  </to>
                </anchor>
              </controlPr>
            </control>
          </mc:Choice>
        </mc:AlternateContent>
        <mc:AlternateContent xmlns:mc="http://schemas.openxmlformats.org/markup-compatibility/2006">
          <mc:Choice Requires="x14">
            <control shapeId="2088" r:id="rId12" name="Spinner 40">
              <controlPr defaultSize="0" autoPict="0">
                <anchor moveWithCells="1" sizeWithCells="1">
                  <from>
                    <xdr:col>8</xdr:col>
                    <xdr:colOff>142875</xdr:colOff>
                    <xdr:row>20</xdr:row>
                    <xdr:rowOff>19050</xdr:rowOff>
                  </from>
                  <to>
                    <xdr:col>8</xdr:col>
                    <xdr:colOff>457200</xdr:colOff>
                    <xdr:row>20</xdr:row>
                    <xdr:rowOff>295275</xdr:rowOff>
                  </to>
                </anchor>
              </controlPr>
            </control>
          </mc:Choice>
        </mc:AlternateContent>
        <mc:AlternateContent xmlns:mc="http://schemas.openxmlformats.org/markup-compatibility/2006">
          <mc:Choice Requires="x14">
            <control shapeId="2090" r:id="rId13" name="Spinner 42">
              <controlPr defaultSize="0" autoPict="0">
                <anchor moveWithCells="1" sizeWithCells="1">
                  <from>
                    <xdr:col>9</xdr:col>
                    <xdr:colOff>142875</xdr:colOff>
                    <xdr:row>20</xdr:row>
                    <xdr:rowOff>19050</xdr:rowOff>
                  </from>
                  <to>
                    <xdr:col>9</xdr:col>
                    <xdr:colOff>457200</xdr:colOff>
                    <xdr:row>20</xdr:row>
                    <xdr:rowOff>295275</xdr:rowOff>
                  </to>
                </anchor>
              </controlPr>
            </control>
          </mc:Choice>
        </mc:AlternateContent>
        <mc:AlternateContent xmlns:mc="http://schemas.openxmlformats.org/markup-compatibility/2006">
          <mc:Choice Requires="x14">
            <control shapeId="2092" r:id="rId14" name="Spinner 44">
              <controlPr defaultSize="0" autoPict="0">
                <anchor moveWithCells="1" sizeWithCells="1">
                  <from>
                    <xdr:col>10</xdr:col>
                    <xdr:colOff>142875</xdr:colOff>
                    <xdr:row>20</xdr:row>
                    <xdr:rowOff>19050</xdr:rowOff>
                  </from>
                  <to>
                    <xdr:col>10</xdr:col>
                    <xdr:colOff>457200</xdr:colOff>
                    <xdr:row>20</xdr:row>
                    <xdr:rowOff>295275</xdr:rowOff>
                  </to>
                </anchor>
              </controlPr>
            </control>
          </mc:Choice>
        </mc:AlternateContent>
        <mc:AlternateContent xmlns:mc="http://schemas.openxmlformats.org/markup-compatibility/2006">
          <mc:Choice Requires="x14">
            <control shapeId="2094" r:id="rId15" name="Spinner 46">
              <controlPr defaultSize="0" autoPict="0">
                <anchor moveWithCells="1" sizeWithCells="1">
                  <from>
                    <xdr:col>11</xdr:col>
                    <xdr:colOff>142875</xdr:colOff>
                    <xdr:row>20</xdr:row>
                    <xdr:rowOff>28575</xdr:rowOff>
                  </from>
                  <to>
                    <xdr:col>11</xdr:col>
                    <xdr:colOff>457200</xdr:colOff>
                    <xdr:row>20</xdr:row>
                    <xdr:rowOff>304800</xdr:rowOff>
                  </to>
                </anchor>
              </controlPr>
            </control>
          </mc:Choice>
        </mc:AlternateContent>
        <mc:AlternateContent xmlns:mc="http://schemas.openxmlformats.org/markup-compatibility/2006">
          <mc:Choice Requires="x14">
            <control shapeId="2095" r:id="rId16" name="Spinner 47">
              <controlPr defaultSize="0" autoPict="0">
                <anchor moveWithCells="1" sizeWithCells="1">
                  <from>
                    <xdr:col>12</xdr:col>
                    <xdr:colOff>152400</xdr:colOff>
                    <xdr:row>20</xdr:row>
                    <xdr:rowOff>19050</xdr:rowOff>
                  </from>
                  <to>
                    <xdr:col>12</xdr:col>
                    <xdr:colOff>466725</xdr:colOff>
                    <xdr:row>20</xdr:row>
                    <xdr:rowOff>295275</xdr:rowOff>
                  </to>
                </anchor>
              </controlPr>
            </control>
          </mc:Choice>
        </mc:AlternateContent>
        <mc:AlternateContent xmlns:mc="http://schemas.openxmlformats.org/markup-compatibility/2006">
          <mc:Choice Requires="x14">
            <control shapeId="2097" r:id="rId17" name="Spinner 49">
              <controlPr defaultSize="0" autoPict="0">
                <anchor moveWithCells="1" sizeWithCells="1">
                  <from>
                    <xdr:col>13</xdr:col>
                    <xdr:colOff>133350</xdr:colOff>
                    <xdr:row>20</xdr:row>
                    <xdr:rowOff>19050</xdr:rowOff>
                  </from>
                  <to>
                    <xdr:col>13</xdr:col>
                    <xdr:colOff>447675</xdr:colOff>
                    <xdr:row>20</xdr:row>
                    <xdr:rowOff>295275</xdr:rowOff>
                  </to>
                </anchor>
              </controlPr>
            </control>
          </mc:Choice>
        </mc:AlternateContent>
        <mc:AlternateContent xmlns:mc="http://schemas.openxmlformats.org/markup-compatibility/2006">
          <mc:Choice Requires="x14">
            <control shapeId="2099" r:id="rId18" name="Spinner 51">
              <controlPr defaultSize="0" autoPict="0">
                <anchor moveWithCells="1" sizeWithCells="1">
                  <from>
                    <xdr:col>14</xdr:col>
                    <xdr:colOff>152400</xdr:colOff>
                    <xdr:row>20</xdr:row>
                    <xdr:rowOff>19050</xdr:rowOff>
                  </from>
                  <to>
                    <xdr:col>14</xdr:col>
                    <xdr:colOff>466725</xdr:colOff>
                    <xdr:row>20</xdr:row>
                    <xdr:rowOff>295275</xdr:rowOff>
                  </to>
                </anchor>
              </controlPr>
            </control>
          </mc:Choice>
        </mc:AlternateContent>
        <mc:AlternateContent xmlns:mc="http://schemas.openxmlformats.org/markup-compatibility/2006">
          <mc:Choice Requires="x14">
            <control shapeId="2100" r:id="rId19" name="Spinner 52">
              <controlPr defaultSize="0" autoPict="0">
                <anchor moveWithCells="1" sizeWithCells="1">
                  <from>
                    <xdr:col>15</xdr:col>
                    <xdr:colOff>161925</xdr:colOff>
                    <xdr:row>20</xdr:row>
                    <xdr:rowOff>19050</xdr:rowOff>
                  </from>
                  <to>
                    <xdr:col>15</xdr:col>
                    <xdr:colOff>476250</xdr:colOff>
                    <xdr:row>20</xdr:row>
                    <xdr:rowOff>295275</xdr:rowOff>
                  </to>
                </anchor>
              </controlPr>
            </control>
          </mc:Choice>
        </mc:AlternateContent>
        <mc:AlternateContent xmlns:mc="http://schemas.openxmlformats.org/markup-compatibility/2006">
          <mc:Choice Requires="x14">
            <control shapeId="2102" r:id="rId20" name="Spinner 54">
              <controlPr defaultSize="0" autoPict="0">
                <anchor moveWithCells="1" sizeWithCells="1">
                  <from>
                    <xdr:col>16</xdr:col>
                    <xdr:colOff>161925</xdr:colOff>
                    <xdr:row>20</xdr:row>
                    <xdr:rowOff>19050</xdr:rowOff>
                  </from>
                  <to>
                    <xdr:col>16</xdr:col>
                    <xdr:colOff>476250</xdr:colOff>
                    <xdr:row>20</xdr:row>
                    <xdr:rowOff>295275</xdr:rowOff>
                  </to>
                </anchor>
              </controlPr>
            </control>
          </mc:Choice>
        </mc:AlternateContent>
        <mc:AlternateContent xmlns:mc="http://schemas.openxmlformats.org/markup-compatibility/2006">
          <mc:Choice Requires="x14">
            <control shapeId="2104" r:id="rId21" name="Spinner 56">
              <controlPr defaultSize="0" autoPict="0">
                <anchor moveWithCells="1" sizeWithCells="1">
                  <from>
                    <xdr:col>17</xdr:col>
                    <xdr:colOff>142875</xdr:colOff>
                    <xdr:row>20</xdr:row>
                    <xdr:rowOff>19050</xdr:rowOff>
                  </from>
                  <to>
                    <xdr:col>17</xdr:col>
                    <xdr:colOff>457200</xdr:colOff>
                    <xdr:row>20</xdr:row>
                    <xdr:rowOff>295275</xdr:rowOff>
                  </to>
                </anchor>
              </controlPr>
            </control>
          </mc:Choice>
        </mc:AlternateContent>
        <mc:AlternateContent xmlns:mc="http://schemas.openxmlformats.org/markup-compatibility/2006">
          <mc:Choice Requires="x14">
            <control shapeId="2106" r:id="rId22" name="Spinner 58">
              <controlPr defaultSize="0" autoPict="0">
                <anchor moveWithCells="1" sizeWithCells="1">
                  <from>
                    <xdr:col>18</xdr:col>
                    <xdr:colOff>161925</xdr:colOff>
                    <xdr:row>20</xdr:row>
                    <xdr:rowOff>19050</xdr:rowOff>
                  </from>
                  <to>
                    <xdr:col>18</xdr:col>
                    <xdr:colOff>476250</xdr:colOff>
                    <xdr:row>20</xdr:row>
                    <xdr:rowOff>295275</xdr:rowOff>
                  </to>
                </anchor>
              </controlPr>
            </control>
          </mc:Choice>
        </mc:AlternateContent>
        <mc:AlternateContent xmlns:mc="http://schemas.openxmlformats.org/markup-compatibility/2006">
          <mc:Choice Requires="x14">
            <control shapeId="2108" r:id="rId23" name="Spinner 60">
              <controlPr defaultSize="0" autoPict="0">
                <anchor moveWithCells="1" sizeWithCells="1">
                  <from>
                    <xdr:col>19</xdr:col>
                    <xdr:colOff>152400</xdr:colOff>
                    <xdr:row>20</xdr:row>
                    <xdr:rowOff>19050</xdr:rowOff>
                  </from>
                  <to>
                    <xdr:col>19</xdr:col>
                    <xdr:colOff>466725</xdr:colOff>
                    <xdr:row>20</xdr:row>
                    <xdr:rowOff>295275</xdr:rowOff>
                  </to>
                </anchor>
              </controlPr>
            </control>
          </mc:Choice>
        </mc:AlternateContent>
        <mc:AlternateContent xmlns:mc="http://schemas.openxmlformats.org/markup-compatibility/2006">
          <mc:Choice Requires="x14">
            <control shapeId="2110" r:id="rId24" name="Spinner 62">
              <controlPr defaultSize="0" autoPict="0">
                <anchor moveWithCells="1" sizeWithCells="1">
                  <from>
                    <xdr:col>20</xdr:col>
                    <xdr:colOff>123825</xdr:colOff>
                    <xdr:row>20</xdr:row>
                    <xdr:rowOff>19050</xdr:rowOff>
                  </from>
                  <to>
                    <xdr:col>20</xdr:col>
                    <xdr:colOff>438150</xdr:colOff>
                    <xdr:row>20</xdr:row>
                    <xdr:rowOff>295275</xdr:rowOff>
                  </to>
                </anchor>
              </controlPr>
            </control>
          </mc:Choice>
        </mc:AlternateContent>
        <mc:AlternateContent xmlns:mc="http://schemas.openxmlformats.org/markup-compatibility/2006">
          <mc:Choice Requires="x14">
            <control shapeId="2111" r:id="rId25" name="Spinner 63">
              <controlPr defaultSize="0" autoPict="0">
                <anchor moveWithCells="1" sizeWithCells="1">
                  <from>
                    <xdr:col>1</xdr:col>
                    <xdr:colOff>142875</xdr:colOff>
                    <xdr:row>16</xdr:row>
                    <xdr:rowOff>28575</xdr:rowOff>
                  </from>
                  <to>
                    <xdr:col>1</xdr:col>
                    <xdr:colOff>466725</xdr:colOff>
                    <xdr:row>16</xdr:row>
                    <xdr:rowOff>304800</xdr:rowOff>
                  </to>
                </anchor>
              </controlPr>
            </control>
          </mc:Choice>
        </mc:AlternateContent>
        <mc:AlternateContent xmlns:mc="http://schemas.openxmlformats.org/markup-compatibility/2006">
          <mc:Choice Requires="x14">
            <control shapeId="2113" r:id="rId26" name="Spinner 65">
              <controlPr defaultSize="0" autoPict="0">
                <anchor moveWithCells="1" sizeWithCells="1">
                  <from>
                    <xdr:col>2</xdr:col>
                    <xdr:colOff>133350</xdr:colOff>
                    <xdr:row>16</xdr:row>
                    <xdr:rowOff>28575</xdr:rowOff>
                  </from>
                  <to>
                    <xdr:col>2</xdr:col>
                    <xdr:colOff>457200</xdr:colOff>
                    <xdr:row>16</xdr:row>
                    <xdr:rowOff>304800</xdr:rowOff>
                  </to>
                </anchor>
              </controlPr>
            </control>
          </mc:Choice>
        </mc:AlternateContent>
        <mc:AlternateContent xmlns:mc="http://schemas.openxmlformats.org/markup-compatibility/2006">
          <mc:Choice Requires="x14">
            <control shapeId="2115" r:id="rId27" name="Spinner 67">
              <controlPr defaultSize="0" autoPict="0">
                <anchor moveWithCells="1" sizeWithCells="1">
                  <from>
                    <xdr:col>3</xdr:col>
                    <xdr:colOff>142875</xdr:colOff>
                    <xdr:row>16</xdr:row>
                    <xdr:rowOff>28575</xdr:rowOff>
                  </from>
                  <to>
                    <xdr:col>3</xdr:col>
                    <xdr:colOff>466725</xdr:colOff>
                    <xdr:row>16</xdr:row>
                    <xdr:rowOff>304800</xdr:rowOff>
                  </to>
                </anchor>
              </controlPr>
            </control>
          </mc:Choice>
        </mc:AlternateContent>
        <mc:AlternateContent xmlns:mc="http://schemas.openxmlformats.org/markup-compatibility/2006">
          <mc:Choice Requires="x14">
            <control shapeId="2117" r:id="rId28" name="Spinner 69">
              <controlPr defaultSize="0" autoPict="0">
                <anchor moveWithCells="1" sizeWithCells="1">
                  <from>
                    <xdr:col>4</xdr:col>
                    <xdr:colOff>114300</xdr:colOff>
                    <xdr:row>16</xdr:row>
                    <xdr:rowOff>28575</xdr:rowOff>
                  </from>
                  <to>
                    <xdr:col>4</xdr:col>
                    <xdr:colOff>438150</xdr:colOff>
                    <xdr:row>16</xdr:row>
                    <xdr:rowOff>304800</xdr:rowOff>
                  </to>
                </anchor>
              </controlPr>
            </control>
          </mc:Choice>
        </mc:AlternateContent>
        <mc:AlternateContent xmlns:mc="http://schemas.openxmlformats.org/markup-compatibility/2006">
          <mc:Choice Requires="x14">
            <control shapeId="2119" r:id="rId29" name="Spinner 71">
              <controlPr defaultSize="0" autoPict="0">
                <anchor moveWithCells="1" sizeWithCells="1">
                  <from>
                    <xdr:col>5</xdr:col>
                    <xdr:colOff>123825</xdr:colOff>
                    <xdr:row>16</xdr:row>
                    <xdr:rowOff>28575</xdr:rowOff>
                  </from>
                  <to>
                    <xdr:col>5</xdr:col>
                    <xdr:colOff>447675</xdr:colOff>
                    <xdr:row>16</xdr:row>
                    <xdr:rowOff>304800</xdr:rowOff>
                  </to>
                </anchor>
              </controlPr>
            </control>
          </mc:Choice>
        </mc:AlternateContent>
        <mc:AlternateContent xmlns:mc="http://schemas.openxmlformats.org/markup-compatibility/2006">
          <mc:Choice Requires="x14">
            <control shapeId="2121" r:id="rId30" name="Spinner 73">
              <controlPr defaultSize="0" autoPict="0">
                <anchor moveWithCells="1" sizeWithCells="1">
                  <from>
                    <xdr:col>6</xdr:col>
                    <xdr:colOff>142875</xdr:colOff>
                    <xdr:row>16</xdr:row>
                    <xdr:rowOff>28575</xdr:rowOff>
                  </from>
                  <to>
                    <xdr:col>6</xdr:col>
                    <xdr:colOff>466725</xdr:colOff>
                    <xdr:row>16</xdr:row>
                    <xdr:rowOff>304800</xdr:rowOff>
                  </to>
                </anchor>
              </controlPr>
            </control>
          </mc:Choice>
        </mc:AlternateContent>
        <mc:AlternateContent xmlns:mc="http://schemas.openxmlformats.org/markup-compatibility/2006">
          <mc:Choice Requires="x14">
            <control shapeId="2123" r:id="rId31" name="Spinner 75">
              <controlPr defaultSize="0" autoPict="0">
                <anchor moveWithCells="1" sizeWithCells="1">
                  <from>
                    <xdr:col>7</xdr:col>
                    <xdr:colOff>133350</xdr:colOff>
                    <xdr:row>16</xdr:row>
                    <xdr:rowOff>28575</xdr:rowOff>
                  </from>
                  <to>
                    <xdr:col>7</xdr:col>
                    <xdr:colOff>457200</xdr:colOff>
                    <xdr:row>16</xdr:row>
                    <xdr:rowOff>304800</xdr:rowOff>
                  </to>
                </anchor>
              </controlPr>
            </control>
          </mc:Choice>
        </mc:AlternateContent>
        <mc:AlternateContent xmlns:mc="http://schemas.openxmlformats.org/markup-compatibility/2006">
          <mc:Choice Requires="x14">
            <control shapeId="2127" r:id="rId32" name="Spinner 79">
              <controlPr defaultSize="0" autoPict="0">
                <anchor moveWithCells="1" sizeWithCells="1">
                  <from>
                    <xdr:col>8</xdr:col>
                    <xdr:colOff>133350</xdr:colOff>
                    <xdr:row>16</xdr:row>
                    <xdr:rowOff>28575</xdr:rowOff>
                  </from>
                  <to>
                    <xdr:col>8</xdr:col>
                    <xdr:colOff>457200</xdr:colOff>
                    <xdr:row>16</xdr:row>
                    <xdr:rowOff>304800</xdr:rowOff>
                  </to>
                </anchor>
              </controlPr>
            </control>
          </mc:Choice>
        </mc:AlternateContent>
        <mc:AlternateContent xmlns:mc="http://schemas.openxmlformats.org/markup-compatibility/2006">
          <mc:Choice Requires="x14">
            <control shapeId="2129" r:id="rId33" name="Spinner 81">
              <controlPr defaultSize="0" autoPict="0">
                <anchor moveWithCells="1" sizeWithCells="1">
                  <from>
                    <xdr:col>9</xdr:col>
                    <xdr:colOff>133350</xdr:colOff>
                    <xdr:row>16</xdr:row>
                    <xdr:rowOff>28575</xdr:rowOff>
                  </from>
                  <to>
                    <xdr:col>9</xdr:col>
                    <xdr:colOff>457200</xdr:colOff>
                    <xdr:row>16</xdr:row>
                    <xdr:rowOff>304800</xdr:rowOff>
                  </to>
                </anchor>
              </controlPr>
            </control>
          </mc:Choice>
        </mc:AlternateContent>
        <mc:AlternateContent xmlns:mc="http://schemas.openxmlformats.org/markup-compatibility/2006">
          <mc:Choice Requires="x14">
            <control shapeId="2131" r:id="rId34" name="Spinner 83">
              <controlPr defaultSize="0" autoPict="0">
                <anchor moveWithCells="1" sizeWithCells="1">
                  <from>
                    <xdr:col>10</xdr:col>
                    <xdr:colOff>123825</xdr:colOff>
                    <xdr:row>16</xdr:row>
                    <xdr:rowOff>28575</xdr:rowOff>
                  </from>
                  <to>
                    <xdr:col>10</xdr:col>
                    <xdr:colOff>447675</xdr:colOff>
                    <xdr:row>16</xdr:row>
                    <xdr:rowOff>304800</xdr:rowOff>
                  </to>
                </anchor>
              </controlPr>
            </control>
          </mc:Choice>
        </mc:AlternateContent>
        <mc:AlternateContent xmlns:mc="http://schemas.openxmlformats.org/markup-compatibility/2006">
          <mc:Choice Requires="x14">
            <control shapeId="2133" r:id="rId35" name="Spinner 85">
              <controlPr defaultSize="0" autoPict="0">
                <anchor moveWithCells="1" sizeWithCells="1">
                  <from>
                    <xdr:col>11</xdr:col>
                    <xdr:colOff>133350</xdr:colOff>
                    <xdr:row>16</xdr:row>
                    <xdr:rowOff>28575</xdr:rowOff>
                  </from>
                  <to>
                    <xdr:col>11</xdr:col>
                    <xdr:colOff>457200</xdr:colOff>
                    <xdr:row>16</xdr:row>
                    <xdr:rowOff>304800</xdr:rowOff>
                  </to>
                </anchor>
              </controlPr>
            </control>
          </mc:Choice>
        </mc:AlternateContent>
        <mc:AlternateContent xmlns:mc="http://schemas.openxmlformats.org/markup-compatibility/2006">
          <mc:Choice Requires="x14">
            <control shapeId="2135" r:id="rId36" name="Spinner 87">
              <controlPr defaultSize="0" autoPict="0">
                <anchor moveWithCells="1" sizeWithCells="1">
                  <from>
                    <xdr:col>12</xdr:col>
                    <xdr:colOff>152400</xdr:colOff>
                    <xdr:row>16</xdr:row>
                    <xdr:rowOff>28575</xdr:rowOff>
                  </from>
                  <to>
                    <xdr:col>12</xdr:col>
                    <xdr:colOff>476250</xdr:colOff>
                    <xdr:row>16</xdr:row>
                    <xdr:rowOff>304800</xdr:rowOff>
                  </to>
                </anchor>
              </controlPr>
            </control>
          </mc:Choice>
        </mc:AlternateContent>
        <mc:AlternateContent xmlns:mc="http://schemas.openxmlformats.org/markup-compatibility/2006">
          <mc:Choice Requires="x14">
            <control shapeId="2137" r:id="rId37" name="Spinner 89">
              <controlPr defaultSize="0" autoPict="0">
                <anchor moveWithCells="1" sizeWithCells="1">
                  <from>
                    <xdr:col>13</xdr:col>
                    <xdr:colOff>133350</xdr:colOff>
                    <xdr:row>16</xdr:row>
                    <xdr:rowOff>28575</xdr:rowOff>
                  </from>
                  <to>
                    <xdr:col>13</xdr:col>
                    <xdr:colOff>457200</xdr:colOff>
                    <xdr:row>16</xdr:row>
                    <xdr:rowOff>304800</xdr:rowOff>
                  </to>
                </anchor>
              </controlPr>
            </control>
          </mc:Choice>
        </mc:AlternateContent>
        <mc:AlternateContent xmlns:mc="http://schemas.openxmlformats.org/markup-compatibility/2006">
          <mc:Choice Requires="x14">
            <control shapeId="2139" r:id="rId38" name="Spinner 91">
              <controlPr defaultSize="0" autoPict="0">
                <anchor moveWithCells="1" sizeWithCells="1">
                  <from>
                    <xdr:col>14</xdr:col>
                    <xdr:colOff>133350</xdr:colOff>
                    <xdr:row>16</xdr:row>
                    <xdr:rowOff>28575</xdr:rowOff>
                  </from>
                  <to>
                    <xdr:col>14</xdr:col>
                    <xdr:colOff>457200</xdr:colOff>
                    <xdr:row>16</xdr:row>
                    <xdr:rowOff>304800</xdr:rowOff>
                  </to>
                </anchor>
              </controlPr>
            </control>
          </mc:Choice>
        </mc:AlternateContent>
        <mc:AlternateContent xmlns:mc="http://schemas.openxmlformats.org/markup-compatibility/2006">
          <mc:Choice Requires="x14">
            <control shapeId="2141" r:id="rId39" name="Spinner 93">
              <controlPr defaultSize="0" autoPict="0">
                <anchor moveWithCells="1" sizeWithCells="1">
                  <from>
                    <xdr:col>15</xdr:col>
                    <xdr:colOff>142875</xdr:colOff>
                    <xdr:row>16</xdr:row>
                    <xdr:rowOff>28575</xdr:rowOff>
                  </from>
                  <to>
                    <xdr:col>15</xdr:col>
                    <xdr:colOff>466725</xdr:colOff>
                    <xdr:row>16</xdr:row>
                    <xdr:rowOff>304800</xdr:rowOff>
                  </to>
                </anchor>
              </controlPr>
            </control>
          </mc:Choice>
        </mc:AlternateContent>
        <mc:AlternateContent xmlns:mc="http://schemas.openxmlformats.org/markup-compatibility/2006">
          <mc:Choice Requires="x14">
            <control shapeId="2143" r:id="rId40" name="Spinner 95">
              <controlPr defaultSize="0" autoPict="0">
                <anchor moveWithCells="1" sizeWithCells="1">
                  <from>
                    <xdr:col>16</xdr:col>
                    <xdr:colOff>133350</xdr:colOff>
                    <xdr:row>16</xdr:row>
                    <xdr:rowOff>28575</xdr:rowOff>
                  </from>
                  <to>
                    <xdr:col>16</xdr:col>
                    <xdr:colOff>457200</xdr:colOff>
                    <xdr:row>16</xdr:row>
                    <xdr:rowOff>304800</xdr:rowOff>
                  </to>
                </anchor>
              </controlPr>
            </control>
          </mc:Choice>
        </mc:AlternateContent>
        <mc:AlternateContent xmlns:mc="http://schemas.openxmlformats.org/markup-compatibility/2006">
          <mc:Choice Requires="x14">
            <control shapeId="2145" r:id="rId41" name="Spinner 97">
              <controlPr defaultSize="0" autoPict="0">
                <anchor moveWithCells="1" sizeWithCells="1">
                  <from>
                    <xdr:col>17</xdr:col>
                    <xdr:colOff>114300</xdr:colOff>
                    <xdr:row>16</xdr:row>
                    <xdr:rowOff>28575</xdr:rowOff>
                  </from>
                  <to>
                    <xdr:col>17</xdr:col>
                    <xdr:colOff>438150</xdr:colOff>
                    <xdr:row>16</xdr:row>
                    <xdr:rowOff>304800</xdr:rowOff>
                  </to>
                </anchor>
              </controlPr>
            </control>
          </mc:Choice>
        </mc:AlternateContent>
        <mc:AlternateContent xmlns:mc="http://schemas.openxmlformats.org/markup-compatibility/2006">
          <mc:Choice Requires="x14">
            <control shapeId="2147" r:id="rId42" name="Spinner 99">
              <controlPr defaultSize="0" autoPict="0">
                <anchor moveWithCells="1" sizeWithCells="1">
                  <from>
                    <xdr:col>18</xdr:col>
                    <xdr:colOff>152400</xdr:colOff>
                    <xdr:row>16</xdr:row>
                    <xdr:rowOff>28575</xdr:rowOff>
                  </from>
                  <to>
                    <xdr:col>18</xdr:col>
                    <xdr:colOff>476250</xdr:colOff>
                    <xdr:row>16</xdr:row>
                    <xdr:rowOff>304800</xdr:rowOff>
                  </to>
                </anchor>
              </controlPr>
            </control>
          </mc:Choice>
        </mc:AlternateContent>
        <mc:AlternateContent xmlns:mc="http://schemas.openxmlformats.org/markup-compatibility/2006">
          <mc:Choice Requires="x14">
            <control shapeId="2149" r:id="rId43" name="Spinner 101">
              <controlPr defaultSize="0" autoPict="0">
                <anchor moveWithCells="1" sizeWithCells="1">
                  <from>
                    <xdr:col>19</xdr:col>
                    <xdr:colOff>123825</xdr:colOff>
                    <xdr:row>16</xdr:row>
                    <xdr:rowOff>28575</xdr:rowOff>
                  </from>
                  <to>
                    <xdr:col>19</xdr:col>
                    <xdr:colOff>447675</xdr:colOff>
                    <xdr:row>16</xdr:row>
                    <xdr:rowOff>304800</xdr:rowOff>
                  </to>
                </anchor>
              </controlPr>
            </control>
          </mc:Choice>
        </mc:AlternateContent>
        <mc:AlternateContent xmlns:mc="http://schemas.openxmlformats.org/markup-compatibility/2006">
          <mc:Choice Requires="x14">
            <control shapeId="2151" r:id="rId44" name="Spinner 103">
              <controlPr defaultSize="0" autoPict="0">
                <anchor moveWithCells="1" sizeWithCells="1">
                  <from>
                    <xdr:col>20</xdr:col>
                    <xdr:colOff>133350</xdr:colOff>
                    <xdr:row>16</xdr:row>
                    <xdr:rowOff>28575</xdr:rowOff>
                  </from>
                  <to>
                    <xdr:col>20</xdr:col>
                    <xdr:colOff>457200</xdr:colOff>
                    <xdr:row>16</xdr:row>
                    <xdr:rowOff>304800</xdr:rowOff>
                  </to>
                </anchor>
              </controlPr>
            </control>
          </mc:Choice>
        </mc:AlternateContent>
        <mc:AlternateContent xmlns:mc="http://schemas.openxmlformats.org/markup-compatibility/2006">
          <mc:Choice Requires="x14">
            <control shapeId="2153" r:id="rId45" name="Spinner 105">
              <controlPr defaultSize="0" autoPict="0">
                <anchor moveWithCells="1" sizeWithCells="1">
                  <from>
                    <xdr:col>9</xdr:col>
                    <xdr:colOff>161925</xdr:colOff>
                    <xdr:row>25</xdr:row>
                    <xdr:rowOff>19050</xdr:rowOff>
                  </from>
                  <to>
                    <xdr:col>9</xdr:col>
                    <xdr:colOff>552450</xdr:colOff>
                    <xdr:row>25</xdr:row>
                    <xdr:rowOff>295275</xdr:rowOff>
                  </to>
                </anchor>
              </controlPr>
            </control>
          </mc:Choice>
        </mc:AlternateContent>
        <mc:AlternateContent xmlns:mc="http://schemas.openxmlformats.org/markup-compatibility/2006">
          <mc:Choice Requires="x14">
            <control shapeId="2155" r:id="rId46" name="Spinner 107">
              <controlPr defaultSize="0" autoPict="0">
                <anchor moveWithCells="1" sizeWithCells="1">
                  <from>
                    <xdr:col>9</xdr:col>
                    <xdr:colOff>161925</xdr:colOff>
                    <xdr:row>25</xdr:row>
                    <xdr:rowOff>19050</xdr:rowOff>
                  </from>
                  <to>
                    <xdr:col>9</xdr:col>
                    <xdr:colOff>552450</xdr:colOff>
                    <xdr:row>25</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18AEE-038D-4CA4-B84B-299C870F1BE3}">
  <sheetPr>
    <pageSetUpPr fitToPage="1"/>
  </sheetPr>
  <dimension ref="A8:W76"/>
  <sheetViews>
    <sheetView workbookViewId="0">
      <selection activeCell="A27" sqref="A27"/>
    </sheetView>
  </sheetViews>
  <sheetFormatPr defaultRowHeight="15" x14ac:dyDescent="0.25"/>
  <cols>
    <col min="1" max="1" width="24.42578125" customWidth="1"/>
    <col min="2" max="21" width="11.5703125" customWidth="1"/>
    <col min="22" max="22" width="1.85546875" customWidth="1"/>
  </cols>
  <sheetData>
    <row r="8" spans="1:21" s="1" customFormat="1" ht="25.5" customHeight="1" x14ac:dyDescent="0.25">
      <c r="A8" s="12"/>
    </row>
    <row r="9" spans="1:21" s="1" customFormat="1" ht="25.5" customHeight="1" x14ac:dyDescent="0.25">
      <c r="A9" s="12"/>
    </row>
    <row r="10" spans="1:21" s="1" customFormat="1" ht="25.5" customHeight="1" x14ac:dyDescent="0.25">
      <c r="A10" s="12"/>
    </row>
    <row r="11" spans="1:21" s="1" customFormat="1" ht="25.5" customHeight="1" x14ac:dyDescent="0.25">
      <c r="A11" s="12"/>
    </row>
    <row r="12" spans="1:21" s="1" customFormat="1" ht="25.5" customHeight="1" x14ac:dyDescent="0.25">
      <c r="A12" s="12"/>
    </row>
    <row r="13" spans="1:21" s="1" customFormat="1" ht="25.5" customHeight="1" x14ac:dyDescent="0.25">
      <c r="A13" s="12"/>
    </row>
    <row r="14" spans="1:21" s="1" customFormat="1" ht="25.5" customHeight="1" x14ac:dyDescent="0.25">
      <c r="A14" s="12"/>
    </row>
    <row r="15" spans="1:21" s="1" customFormat="1" ht="25.5" customHeight="1" x14ac:dyDescent="0.25">
      <c r="A15" s="12"/>
    </row>
    <row r="16" spans="1:21" s="28" customFormat="1" ht="25.5" customHeight="1" x14ac:dyDescent="0.25">
      <c r="A16" s="26" t="str">
        <f>CONCATENATE("Tax = ", O42," Billion")</f>
        <v>Tax = 07.72 Billion</v>
      </c>
      <c r="B16" s="29" t="str">
        <f>'Income Tx Dist by AGI'!H43</f>
        <v/>
      </c>
      <c r="C16" s="29">
        <f>'Income Tx Dist by AGI'!H44</f>
        <v>5.9002028389815286E-3</v>
      </c>
      <c r="D16" s="29">
        <f>'Income Tx Dist by AGI'!H45</f>
        <v>2.1954970981050162E-2</v>
      </c>
      <c r="E16" s="29">
        <f>'Income Tx Dist by AGI'!H46</f>
        <v>4.7395885838067087E-2</v>
      </c>
      <c r="F16" s="29">
        <f>'Income Tx Dist by AGI'!H47</f>
        <v>7.8352794239996124E-2</v>
      </c>
      <c r="G16" s="29">
        <f>'Income Tx Dist by AGI'!H48</f>
        <v>0.10948238097633843</v>
      </c>
      <c r="H16" s="29">
        <f>'Income Tx Dist by AGI'!H49</f>
        <v>0.13643531049906105</v>
      </c>
      <c r="I16" s="29">
        <f>'Income Tx Dist by AGI'!H50</f>
        <v>0.15438198564254446</v>
      </c>
      <c r="J16" s="29">
        <f>'Income Tx Dist by AGI'!H51</f>
        <v>0.16459590912308611</v>
      </c>
      <c r="K16" s="29">
        <f>'Income Tx Dist by AGI'!H52</f>
        <v>0.16925606567306276</v>
      </c>
      <c r="L16" s="29">
        <f>'Income Tx Dist by AGI'!H53</f>
        <v>0.17388708275410716</v>
      </c>
      <c r="M16" s="29">
        <f>'Income Tx Dist by AGI'!H54</f>
        <v>0.3504042723892456</v>
      </c>
      <c r="N16" s="29">
        <f>'Income Tx Dist by AGI'!H55</f>
        <v>0.35719592712963533</v>
      </c>
      <c r="O16" s="29">
        <f>'Income Tx Dist by AGI'!H56</f>
        <v>0.36018326231498393</v>
      </c>
      <c r="P16" s="29">
        <f>'Income Tx Dist by AGI'!H57</f>
        <v>0.3581035676248947</v>
      </c>
      <c r="Q16" s="29">
        <f>'Income Tx Dist by AGI'!H58</f>
        <v>0.34800188506172164</v>
      </c>
      <c r="R16" s="29">
        <f>'Income Tx Dist by AGI'!H59</f>
        <v>2.5629976048407594</v>
      </c>
      <c r="S16" s="29">
        <f>'Income Tx Dist by AGI'!H60</f>
        <v>0.93202375531819537</v>
      </c>
      <c r="T16" s="29">
        <f>'Income Tx Dist by AGI'!H61</f>
        <v>1.38734630445732</v>
      </c>
      <c r="U16" s="29" t="str">
        <f>'Income Tx Dist by AGI'!H62</f>
        <v/>
      </c>
    </row>
    <row r="17" spans="1:22" s="1" customFormat="1" ht="25.5" customHeight="1" x14ac:dyDescent="0.25">
      <c r="A17" s="12"/>
    </row>
    <row r="18" spans="1:22" s="1" customFormat="1" ht="25.5" customHeight="1" x14ac:dyDescent="0.25">
      <c r="A18" s="4" t="s">
        <v>10</v>
      </c>
      <c r="B18" s="53">
        <v>0</v>
      </c>
      <c r="C18" s="53">
        <v>3.9333387693237474</v>
      </c>
      <c r="D18" s="53">
        <v>5.1854621152579821</v>
      </c>
      <c r="E18" s="53">
        <v>7.2062867122807379</v>
      </c>
      <c r="F18" s="53">
        <v>9.1041522541972935</v>
      </c>
      <c r="G18" s="53">
        <v>10.575440869242501</v>
      </c>
      <c r="H18" s="53">
        <v>11.957228726682862</v>
      </c>
      <c r="I18" s="53">
        <v>12.960446780115362</v>
      </c>
      <c r="J18" s="53">
        <v>13.732653083276006</v>
      </c>
      <c r="K18" s="9">
        <v>14.224280626054947</v>
      </c>
      <c r="L18" s="53">
        <v>14.56844859103246</v>
      </c>
      <c r="M18" s="53">
        <v>14.734503736076224</v>
      </c>
      <c r="N18" s="53">
        <v>15.106138227455773</v>
      </c>
      <c r="O18" s="53">
        <v>15.60063797801606</v>
      </c>
      <c r="P18" s="53">
        <v>16.009001669036682</v>
      </c>
      <c r="Q18" s="53">
        <v>16.518898955232189</v>
      </c>
      <c r="R18" s="53">
        <v>19.195200104753201</v>
      </c>
      <c r="S18" s="53">
        <v>23.075903575288773</v>
      </c>
      <c r="T18" s="53">
        <v>23.702895898911699</v>
      </c>
      <c r="U18" s="53">
        <v>0</v>
      </c>
    </row>
    <row r="19" spans="1:22" s="28" customFormat="1" ht="25.5" customHeight="1" x14ac:dyDescent="0.25">
      <c r="A19" s="26" t="s">
        <v>153</v>
      </c>
      <c r="B19" s="27" t="str">
        <f>'Income Tx Dist by AGI'!I43</f>
        <v/>
      </c>
      <c r="C19" s="27">
        <f>'Income Tx Dist by AGI'!I44</f>
        <v>1.4150049736869752E-2</v>
      </c>
      <c r="D19" s="27">
        <f>'Income Tx Dist by AGI'!I45</f>
        <v>1.8654520025532775E-2</v>
      </c>
      <c r="E19" s="27">
        <f>'Income Tx Dist by AGI'!I46</f>
        <v>2.5924366391264966E-2</v>
      </c>
      <c r="F19" s="27">
        <f>'Income Tx Dist by AGI'!I47</f>
        <v>3.2751871822897953E-2</v>
      </c>
      <c r="G19" s="27">
        <f>'Income Tx Dist by AGI'!I48</f>
        <v>3.8044781562213199E-2</v>
      </c>
      <c r="H19" s="27">
        <f>'Income Tx Dist by AGI'!I49</f>
        <v>4.3015715431696661E-2</v>
      </c>
      <c r="I19" s="27">
        <f>'Income Tx Dist by AGI'!I50</f>
        <v>4.6624757567529818E-2</v>
      </c>
      <c r="J19" s="27">
        <f>'Income Tx Dist by AGI'!I51</f>
        <v>4.9402742947804106E-2</v>
      </c>
      <c r="K19" s="27">
        <f>'Income Tx Dist by AGI'!I52</f>
        <v>5.1171355973610964E-2</v>
      </c>
      <c r="L19" s="27">
        <f>'Income Tx Dist by AGI'!I53</f>
        <v>5.2409488285083933E-2</v>
      </c>
      <c r="M19" s="27">
        <f>'Income Tx Dist by AGI'!I54</f>
        <v>5.300686590731106E-2</v>
      </c>
      <c r="N19" s="27">
        <f>'Income Tx Dist by AGI'!I55</f>
        <v>5.4343808094434447E-2</v>
      </c>
      <c r="O19" s="27">
        <f>'Income Tx Dist by AGI'!I56</f>
        <v>5.6122753788069878E-2</v>
      </c>
      <c r="P19" s="27">
        <f>'Income Tx Dist by AGI'!I57</f>
        <v>5.7591827996408898E-2</v>
      </c>
      <c r="Q19" s="27">
        <f>'Income Tx Dist by AGI'!I58</f>
        <v>5.9426165790201782E-2</v>
      </c>
      <c r="R19" s="27">
        <f>'Income Tx Dist by AGI'!I59</f>
        <v>6.9054066308690529E-2</v>
      </c>
      <c r="S19" s="27">
        <f>'Income Tx Dist by AGI'!I60</f>
        <v>8.3014762384600205E-2</v>
      </c>
      <c r="T19" s="27">
        <f>'Income Tx Dist by AGI'!I61</f>
        <v>8.5270345512372656E-2</v>
      </c>
      <c r="U19" s="27" t="str">
        <f>'Income Tx Dist by AGI'!I62</f>
        <v/>
      </c>
    </row>
    <row r="20" spans="1:22" s="1" customFormat="1" ht="25.5" customHeight="1" x14ac:dyDescent="0.25">
      <c r="A20" s="4" t="s">
        <v>9</v>
      </c>
      <c r="B20" s="53">
        <v>0</v>
      </c>
      <c r="C20" s="53">
        <v>0</v>
      </c>
      <c r="D20" s="53">
        <v>0</v>
      </c>
      <c r="E20" s="53">
        <v>0</v>
      </c>
      <c r="F20" s="53">
        <v>0</v>
      </c>
      <c r="G20" s="53">
        <v>0</v>
      </c>
      <c r="H20" s="53">
        <v>0</v>
      </c>
      <c r="I20" s="53">
        <v>0</v>
      </c>
      <c r="J20" s="53">
        <v>0</v>
      </c>
      <c r="K20" s="53">
        <v>0</v>
      </c>
      <c r="L20" s="53">
        <v>0</v>
      </c>
      <c r="M20" s="53">
        <v>0</v>
      </c>
      <c r="N20" s="53">
        <v>0</v>
      </c>
      <c r="O20" s="53">
        <v>0</v>
      </c>
      <c r="P20" s="53">
        <v>0</v>
      </c>
      <c r="Q20" s="53">
        <v>0</v>
      </c>
      <c r="R20" s="53">
        <v>0</v>
      </c>
      <c r="S20" s="53">
        <v>0</v>
      </c>
      <c r="T20" s="53">
        <v>0</v>
      </c>
      <c r="U20" s="53">
        <v>0</v>
      </c>
    </row>
    <row r="21" spans="1:22" s="1" customFormat="1" ht="25.5" customHeight="1" x14ac:dyDescent="0.25">
      <c r="A21" s="12"/>
    </row>
    <row r="22" spans="1:22" s="13" customFormat="1" ht="25.5" customHeight="1" x14ac:dyDescent="0.25">
      <c r="A22" s="17" t="str">
        <f>IF('Income Tx Dist by AGI'!D66&lt;0,"Error - Minimums too high",IF('Income Tx Dist by AGI'!D66&gt;1,"Error - Maximums too low",""))</f>
        <v/>
      </c>
      <c r="B22" s="16" t="str">
        <f t="shared" ref="B22:C22" si="0">IF(B20&gt;B18,"Error             min &gt; max","")</f>
        <v/>
      </c>
      <c r="C22" s="16" t="str">
        <f t="shared" si="0"/>
        <v/>
      </c>
      <c r="D22" s="16" t="str">
        <f>IF(D20&gt;D18,"Error             min &gt; max","")</f>
        <v/>
      </c>
      <c r="E22" s="16" t="str">
        <f t="shared" ref="E22:U22" si="1">IF(E20&gt;E18,"Error             min &gt; max","")</f>
        <v/>
      </c>
      <c r="F22" s="16" t="str">
        <f t="shared" si="1"/>
        <v/>
      </c>
      <c r="G22" s="16" t="str">
        <f t="shared" si="1"/>
        <v/>
      </c>
      <c r="H22" s="16" t="str">
        <f t="shared" si="1"/>
        <v/>
      </c>
      <c r="I22" s="16" t="str">
        <f t="shared" si="1"/>
        <v/>
      </c>
      <c r="J22" s="16" t="str">
        <f t="shared" si="1"/>
        <v/>
      </c>
      <c r="K22" s="16" t="str">
        <f t="shared" si="1"/>
        <v/>
      </c>
      <c r="L22" s="16" t="str">
        <f t="shared" si="1"/>
        <v/>
      </c>
      <c r="M22" s="16" t="str">
        <f t="shared" si="1"/>
        <v/>
      </c>
      <c r="N22" s="16" t="str">
        <f t="shared" si="1"/>
        <v/>
      </c>
      <c r="O22" s="16" t="str">
        <f t="shared" si="1"/>
        <v/>
      </c>
      <c r="P22" s="16" t="str">
        <f t="shared" si="1"/>
        <v/>
      </c>
      <c r="Q22" s="16" t="str">
        <f t="shared" si="1"/>
        <v/>
      </c>
      <c r="R22" s="16" t="str">
        <f t="shared" si="1"/>
        <v/>
      </c>
      <c r="S22" s="16" t="str">
        <f t="shared" si="1"/>
        <v/>
      </c>
      <c r="T22" s="16" t="str">
        <f t="shared" si="1"/>
        <v/>
      </c>
      <c r="U22" s="16" t="str">
        <f t="shared" si="1"/>
        <v/>
      </c>
    </row>
    <row r="23" spans="1:22" s="35" customFormat="1" ht="25.5" customHeight="1" x14ac:dyDescent="0.25">
      <c r="A23" s="31" t="s">
        <v>46</v>
      </c>
      <c r="B23" s="40">
        <v>-2.3698619999999999</v>
      </c>
      <c r="C23" s="40">
        <v>0.41697400000000001</v>
      </c>
      <c r="D23" s="40">
        <v>1.176925</v>
      </c>
      <c r="E23" s="40">
        <v>1.8282369999999999</v>
      </c>
      <c r="F23" s="40">
        <v>2.392315</v>
      </c>
      <c r="G23" s="40">
        <v>2.8777240000000002</v>
      </c>
      <c r="H23" s="40">
        <v>3.1717550000000001</v>
      </c>
      <c r="I23" s="40">
        <v>3.311159</v>
      </c>
      <c r="J23" s="40">
        <v>3.3317160000000001</v>
      </c>
      <c r="K23" s="40">
        <v>3.307633</v>
      </c>
      <c r="L23" s="40">
        <v>3.3178550000000002</v>
      </c>
      <c r="M23" s="40">
        <v>6.6105450000000001</v>
      </c>
      <c r="N23" s="40">
        <v>6.5728910000000003</v>
      </c>
      <c r="O23" s="40">
        <v>6.4177759999999999</v>
      </c>
      <c r="P23" s="40">
        <v>6.2179580000000003</v>
      </c>
      <c r="Q23" s="40">
        <v>5.8560379999999999</v>
      </c>
      <c r="R23" s="40">
        <v>37.115810000000003</v>
      </c>
      <c r="S23" s="40">
        <v>11.227205</v>
      </c>
      <c r="T23" s="40">
        <v>16.269974000000001</v>
      </c>
      <c r="U23" s="33"/>
    </row>
    <row r="24" spans="1:22" s="26" customFormat="1" ht="78" customHeight="1" x14ac:dyDescent="0.3">
      <c r="A24" s="26" t="s">
        <v>99</v>
      </c>
      <c r="B24" s="36" t="s">
        <v>80</v>
      </c>
      <c r="C24" s="37" t="s">
        <v>81</v>
      </c>
      <c r="D24" s="37" t="s">
        <v>82</v>
      </c>
      <c r="E24" s="37" t="s">
        <v>83</v>
      </c>
      <c r="F24" s="37" t="s">
        <v>84</v>
      </c>
      <c r="G24" s="37" t="s">
        <v>85</v>
      </c>
      <c r="H24" s="37" t="s">
        <v>86</v>
      </c>
      <c r="I24" s="37" t="s">
        <v>87</v>
      </c>
      <c r="J24" s="37" t="s">
        <v>88</v>
      </c>
      <c r="K24" s="37" t="s">
        <v>89</v>
      </c>
      <c r="L24" s="37" t="s">
        <v>90</v>
      </c>
      <c r="M24" s="37" t="s">
        <v>91</v>
      </c>
      <c r="N24" s="37" t="s">
        <v>92</v>
      </c>
      <c r="O24" s="37" t="s">
        <v>93</v>
      </c>
      <c r="P24" s="37" t="s">
        <v>94</v>
      </c>
      <c r="Q24" s="37" t="s">
        <v>95</v>
      </c>
      <c r="R24" s="37" t="s">
        <v>96</v>
      </c>
      <c r="S24" s="37" t="s">
        <v>97</v>
      </c>
      <c r="T24" s="38" t="s">
        <v>98</v>
      </c>
      <c r="U24" s="39"/>
    </row>
    <row r="25" spans="1:22" s="1" customFormat="1" ht="4.5" customHeight="1" thickBot="1" x14ac:dyDescent="0.3"/>
    <row r="26" spans="1:22" s="1" customFormat="1" ht="28.5" customHeight="1" x14ac:dyDescent="0.25">
      <c r="A26" s="1" t="s">
        <v>154</v>
      </c>
      <c r="B26"/>
      <c r="C26" s="41">
        <f>'Tax Calculator Main Sheet'!D16</f>
        <v>7.7178991677030515</v>
      </c>
      <c r="D26" s="5" t="s">
        <v>111</v>
      </c>
      <c r="H26" s="45" t="s">
        <v>103</v>
      </c>
      <c r="I26" s="46" t="str">
        <f>LOOKUP(V26,V74:V76,W74:W76)</f>
        <v>Tax Rate</v>
      </c>
      <c r="J26" s="47"/>
      <c r="K26" s="48" t="s">
        <v>45</v>
      </c>
      <c r="L26" s="49"/>
      <c r="V26" s="55">
        <v>3</v>
      </c>
    </row>
    <row r="27" spans="1:22" ht="15.75" thickBot="1" x14ac:dyDescent="0.3">
      <c r="A27" s="58" t="s">
        <v>171</v>
      </c>
      <c r="C27" s="42">
        <f>C26/7.15</f>
        <v>1.0794264570214058</v>
      </c>
      <c r="D27" t="s">
        <v>107</v>
      </c>
      <c r="H27" s="50" t="s">
        <v>104</v>
      </c>
      <c r="I27" s="51"/>
      <c r="J27" s="51"/>
      <c r="K27" s="51"/>
      <c r="L27" s="52"/>
    </row>
    <row r="28" spans="1:22" s="1" customFormat="1" ht="25.5" customHeight="1" x14ac:dyDescent="0.35">
      <c r="A28" s="56" t="s">
        <v>142</v>
      </c>
      <c r="B28" s="1">
        <v>1</v>
      </c>
      <c r="C28" s="1">
        <v>2</v>
      </c>
      <c r="D28" s="1">
        <v>3</v>
      </c>
      <c r="E28" s="1">
        <v>4</v>
      </c>
      <c r="F28" s="1">
        <v>5</v>
      </c>
      <c r="G28" s="1">
        <v>6</v>
      </c>
      <c r="H28" s="1">
        <v>7</v>
      </c>
      <c r="I28" s="1">
        <v>8</v>
      </c>
      <c r="J28" s="1">
        <v>9</v>
      </c>
      <c r="K28" s="1">
        <v>10</v>
      </c>
      <c r="L28" s="1">
        <v>11</v>
      </c>
      <c r="M28" s="1">
        <v>12</v>
      </c>
      <c r="N28" s="1">
        <v>13</v>
      </c>
      <c r="O28" s="1">
        <v>14</v>
      </c>
      <c r="P28" s="1">
        <v>15</v>
      </c>
      <c r="Q28" s="1">
        <v>16</v>
      </c>
      <c r="R28" s="1">
        <v>17</v>
      </c>
      <c r="S28" s="1">
        <v>18</v>
      </c>
      <c r="T28" s="1">
        <v>19</v>
      </c>
      <c r="U28" s="1">
        <v>20</v>
      </c>
    </row>
    <row r="29" spans="1:22" x14ac:dyDescent="0.25">
      <c r="A29" t="s">
        <v>108</v>
      </c>
      <c r="B29" s="9">
        <v>0</v>
      </c>
      <c r="C29" s="9">
        <v>3.9333387693237474</v>
      </c>
      <c r="D29" s="9">
        <v>5.1854621152579821</v>
      </c>
      <c r="E29" s="9">
        <v>7.2062867122807379</v>
      </c>
      <c r="F29" s="9">
        <v>9.1041522541972935</v>
      </c>
      <c r="G29" s="9">
        <v>10.575440869242501</v>
      </c>
      <c r="H29" s="9">
        <v>11.957228726682862</v>
      </c>
      <c r="I29" s="9">
        <v>12.960446780115362</v>
      </c>
      <c r="J29" s="9">
        <v>13.732653083276006</v>
      </c>
      <c r="K29" s="9">
        <v>14.224280626054947</v>
      </c>
      <c r="L29" s="9">
        <v>14.56844859103246</v>
      </c>
      <c r="M29" s="9">
        <v>14.734503736076224</v>
      </c>
      <c r="N29" s="9">
        <v>15.106138227455773</v>
      </c>
      <c r="O29" s="9">
        <v>15.60063797801606</v>
      </c>
      <c r="P29" s="9">
        <v>16.009001669036682</v>
      </c>
      <c r="Q29" s="9">
        <v>16.518898955232189</v>
      </c>
      <c r="R29" s="9">
        <v>19.195200104753201</v>
      </c>
      <c r="S29" s="9">
        <v>23.075903575288773</v>
      </c>
      <c r="T29" s="9">
        <v>23.702895898911699</v>
      </c>
      <c r="U29" s="9">
        <v>0</v>
      </c>
    </row>
    <row r="31" spans="1:22" x14ac:dyDescent="0.25">
      <c r="A31" t="s">
        <v>100</v>
      </c>
    </row>
    <row r="32" spans="1:22" x14ac:dyDescent="0.25">
      <c r="A32" t="s">
        <v>101</v>
      </c>
    </row>
    <row r="40" spans="1:16" x14ac:dyDescent="0.25">
      <c r="A40" t="s">
        <v>59</v>
      </c>
    </row>
    <row r="42" spans="1:16" x14ac:dyDescent="0.25">
      <c r="B42" s="6" t="s">
        <v>0</v>
      </c>
      <c r="C42" s="6" t="s">
        <v>2</v>
      </c>
      <c r="D42" s="6" t="s">
        <v>3</v>
      </c>
      <c r="E42" s="6" t="s">
        <v>4</v>
      </c>
      <c r="F42" s="6" t="s">
        <v>7</v>
      </c>
      <c r="G42" s="6" t="s">
        <v>5</v>
      </c>
      <c r="H42" s="6" t="s">
        <v>6</v>
      </c>
      <c r="I42" s="6" t="s">
        <v>1</v>
      </c>
      <c r="J42" s="6"/>
      <c r="K42" s="6"/>
      <c r="L42" s="6"/>
      <c r="O42" s="14" t="str">
        <f>TEXT(SUM(B16:U16),"00.00")</f>
        <v>07.72</v>
      </c>
      <c r="P42" s="1" t="s">
        <v>33</v>
      </c>
    </row>
    <row r="43" spans="1:16" x14ac:dyDescent="0.25">
      <c r="A43" t="str">
        <f>'Income Tx Dist by AGI'!B24</f>
        <v>Less than zero</v>
      </c>
      <c r="B43" s="6">
        <v>1</v>
      </c>
      <c r="C43" s="6">
        <f>'Income Tx Dist by AGI'!B23</f>
        <v>-2.3698619999999999</v>
      </c>
      <c r="D43" s="6">
        <f>$C43*'Income Tx Dist by AGI'!B20/100</f>
        <v>0</v>
      </c>
      <c r="E43" s="6">
        <f>$C43*'Income Tx Dist by AGI'!B18/100</f>
        <v>0</v>
      </c>
      <c r="F43" s="6">
        <f t="shared" ref="F43:F62" si="2">E43-D43</f>
        <v>0</v>
      </c>
      <c r="G43" s="6"/>
      <c r="H43" s="7" t="str">
        <f>IF(((F43)*D$66+D43)=0,"",(F43)*D$66+D43)</f>
        <v/>
      </c>
      <c r="I43" s="8" t="str">
        <f t="shared" ref="I43" si="3">IF(OR(C43=0,E43=0), "",H43/C43)</f>
        <v/>
      </c>
      <c r="J43" s="6"/>
      <c r="K43" s="6"/>
      <c r="L43" s="6"/>
    </row>
    <row r="44" spans="1:16" x14ac:dyDescent="0.25">
      <c r="A44" t="str">
        <f>'Income Tx Dist by AGI'!C24</f>
        <v>0-5</v>
      </c>
      <c r="B44" s="6">
        <v>2</v>
      </c>
      <c r="C44" s="6">
        <f>'Income Tx Dist by AGI'!C23</f>
        <v>0.41697400000000001</v>
      </c>
      <c r="D44" s="6">
        <f>$C44*'Income Tx Dist by AGI'!C20/100</f>
        <v>0</v>
      </c>
      <c r="E44" s="6">
        <f>$C44*'Income Tx Dist by AGI'!C18/100</f>
        <v>1.6401000000000002E-2</v>
      </c>
      <c r="F44" s="6">
        <f t="shared" si="2"/>
        <v>1.6401000000000002E-2</v>
      </c>
      <c r="G44" s="6"/>
      <c r="H44" s="7">
        <f>IF(((F44)*D$66+D44)=0,"",(F44)*D$66+D44)</f>
        <v>5.9002028389815286E-3</v>
      </c>
      <c r="I44" s="8">
        <f>IF(OR(C44=0,E44=0), "",H44/C44)</f>
        <v>1.4150049736869752E-2</v>
      </c>
      <c r="J44" s="6"/>
      <c r="K44" s="6"/>
      <c r="L44" s="6"/>
    </row>
    <row r="45" spans="1:16" x14ac:dyDescent="0.25">
      <c r="A45" t="str">
        <f>'Income Tx Dist by AGI'!D24</f>
        <v>5-10</v>
      </c>
      <c r="B45" s="6">
        <v>3</v>
      </c>
      <c r="C45" s="6">
        <f>'Income Tx Dist by AGI'!D23</f>
        <v>1.176925</v>
      </c>
      <c r="D45" s="6">
        <f>$C45*'Income Tx Dist by AGI'!D20/100</f>
        <v>0</v>
      </c>
      <c r="E45" s="6">
        <f>$C45*'Income Tx Dist by AGI'!D18/100</f>
        <v>6.1029000000000007E-2</v>
      </c>
      <c r="F45" s="6">
        <f t="shared" si="2"/>
        <v>6.1029000000000007E-2</v>
      </c>
      <c r="G45" s="6"/>
      <c r="H45" s="7">
        <f t="shared" ref="H45:H62" si="4">IF(((F45)*D$66+D45)=0,"",(F45)*D$66+D45)</f>
        <v>2.1954970981050162E-2</v>
      </c>
      <c r="I45" s="8">
        <f t="shared" ref="I45:I62" si="5">IF(OR(C45=0,E45=0), "",H45/C45)</f>
        <v>1.8654520025532775E-2</v>
      </c>
      <c r="J45" s="6"/>
      <c r="K45" s="6"/>
      <c r="L45" s="6"/>
    </row>
    <row r="46" spans="1:16" x14ac:dyDescent="0.25">
      <c r="A46" t="str">
        <f>'Income Tx Dist by AGI'!E24</f>
        <v>10-15</v>
      </c>
      <c r="B46" s="6">
        <v>4</v>
      </c>
      <c r="C46" s="6">
        <f>'Income Tx Dist by AGI'!E23</f>
        <v>1.8282369999999999</v>
      </c>
      <c r="D46" s="6">
        <f>$C46*'Income Tx Dist by AGI'!E20/100</f>
        <v>0</v>
      </c>
      <c r="E46" s="6">
        <f>$C46*'Income Tx Dist by AGI'!E18/100</f>
        <v>0.131748</v>
      </c>
      <c r="F46" s="6">
        <f t="shared" si="2"/>
        <v>0.131748</v>
      </c>
      <c r="G46" s="6"/>
      <c r="H46" s="7">
        <f t="shared" si="4"/>
        <v>4.7395885838067087E-2</v>
      </c>
      <c r="I46" s="8">
        <f t="shared" si="5"/>
        <v>2.5924366391264966E-2</v>
      </c>
      <c r="J46" s="6"/>
      <c r="K46" s="6"/>
      <c r="L46" s="6"/>
    </row>
    <row r="47" spans="1:16" x14ac:dyDescent="0.25">
      <c r="A47" t="str">
        <f>'Income Tx Dist by AGI'!F24</f>
        <v>15-20</v>
      </c>
      <c r="B47" s="6">
        <v>5</v>
      </c>
      <c r="C47" s="6">
        <f>'Income Tx Dist by AGI'!F23</f>
        <v>2.392315</v>
      </c>
      <c r="D47" s="6">
        <f>$C47*'Income Tx Dist by AGI'!F20/100</f>
        <v>0</v>
      </c>
      <c r="E47" s="6">
        <f>$C47*'Income Tx Dist by AGI'!F18/100</f>
        <v>0.21779999999999997</v>
      </c>
      <c r="F47" s="6">
        <f t="shared" si="2"/>
        <v>0.21779999999999997</v>
      </c>
      <c r="G47" s="6"/>
      <c r="H47" s="7">
        <f t="shared" si="4"/>
        <v>7.8352794239996124E-2</v>
      </c>
      <c r="I47" s="8">
        <f t="shared" si="5"/>
        <v>3.2751871822897953E-2</v>
      </c>
      <c r="J47" s="6"/>
      <c r="K47" s="6"/>
      <c r="L47" s="6"/>
    </row>
    <row r="48" spans="1:16" x14ac:dyDescent="0.25">
      <c r="A48" t="str">
        <f>'Income Tx Dist by AGI'!G24</f>
        <v>20-25</v>
      </c>
      <c r="B48" s="6">
        <v>6</v>
      </c>
      <c r="C48" s="6">
        <f>'Income Tx Dist by AGI'!G23</f>
        <v>2.8777240000000002</v>
      </c>
      <c r="D48" s="6">
        <f>$C48*'Income Tx Dist by AGI'!G20/100</f>
        <v>0</v>
      </c>
      <c r="E48" s="6">
        <f>$C48*'Income Tx Dist by AGI'!G18/100</f>
        <v>0.30433200000000005</v>
      </c>
      <c r="F48" s="6">
        <f t="shared" si="2"/>
        <v>0.30433200000000005</v>
      </c>
      <c r="G48" s="6"/>
      <c r="H48" s="7">
        <f t="shared" si="4"/>
        <v>0.10948238097633843</v>
      </c>
      <c r="I48" s="8">
        <f t="shared" si="5"/>
        <v>3.8044781562213199E-2</v>
      </c>
    </row>
    <row r="49" spans="1:12" x14ac:dyDescent="0.25">
      <c r="A49" t="str">
        <f>'Income Tx Dist by AGI'!H24</f>
        <v>25-30</v>
      </c>
      <c r="B49" s="6">
        <v>7</v>
      </c>
      <c r="C49" s="6">
        <f>'Income Tx Dist by AGI'!H23</f>
        <v>3.1717550000000001</v>
      </c>
      <c r="D49" s="6">
        <f>$C49*'Income Tx Dist by AGI'!H20/100</f>
        <v>0</v>
      </c>
      <c r="E49" s="6">
        <f>$C49*'Income Tx Dist by AGI'!H18/100</f>
        <v>0.37925400000000004</v>
      </c>
      <c r="F49" s="6">
        <f t="shared" si="2"/>
        <v>0.37925400000000004</v>
      </c>
      <c r="G49" s="6"/>
      <c r="H49" s="7">
        <f t="shared" si="4"/>
        <v>0.13643531049906105</v>
      </c>
      <c r="I49" s="8">
        <f t="shared" si="5"/>
        <v>4.3015715431696661E-2</v>
      </c>
    </row>
    <row r="50" spans="1:12" x14ac:dyDescent="0.25">
      <c r="A50" t="str">
        <f>'Income Tx Dist by AGI'!I24</f>
        <v>30-35</v>
      </c>
      <c r="B50" s="6">
        <v>8</v>
      </c>
      <c r="C50" s="6">
        <f>'Income Tx Dist by AGI'!I23</f>
        <v>3.311159</v>
      </c>
      <c r="D50" s="6">
        <f>$C50*'Income Tx Dist by AGI'!I20/100</f>
        <v>0</v>
      </c>
      <c r="E50" s="6">
        <f>$C50*'Income Tx Dist by AGI'!I18/100</f>
        <v>0.42914099999999999</v>
      </c>
      <c r="F50" s="6">
        <f t="shared" si="2"/>
        <v>0.42914099999999999</v>
      </c>
      <c r="G50" s="6"/>
      <c r="H50" s="7">
        <f t="shared" si="4"/>
        <v>0.15438198564254446</v>
      </c>
      <c r="I50" s="8">
        <f t="shared" si="5"/>
        <v>4.6624757567529818E-2</v>
      </c>
    </row>
    <row r="51" spans="1:12" x14ac:dyDescent="0.25">
      <c r="A51" t="str">
        <f>'Income Tx Dist by AGI'!J24</f>
        <v>35-40</v>
      </c>
      <c r="B51" s="6">
        <v>9</v>
      </c>
      <c r="C51" s="6">
        <f>'Income Tx Dist by AGI'!J23</f>
        <v>3.3317160000000001</v>
      </c>
      <c r="D51" s="6">
        <f>$C51*'Income Tx Dist by AGI'!J20/100</f>
        <v>0</v>
      </c>
      <c r="E51" s="6">
        <f>$C51*'Income Tx Dist by AGI'!J18/100</f>
        <v>0.45753300000000002</v>
      </c>
      <c r="F51" s="6">
        <f t="shared" si="2"/>
        <v>0.45753300000000002</v>
      </c>
      <c r="G51" s="6"/>
      <c r="H51" s="7">
        <f t="shared" si="4"/>
        <v>0.16459590912308611</v>
      </c>
      <c r="I51" s="8">
        <f t="shared" si="5"/>
        <v>4.9402742947804106E-2</v>
      </c>
    </row>
    <row r="52" spans="1:12" x14ac:dyDescent="0.25">
      <c r="A52" t="str">
        <f>'Income Tx Dist by AGI'!K24</f>
        <v>40-45</v>
      </c>
      <c r="B52" s="6">
        <v>10</v>
      </c>
      <c r="C52" s="6">
        <f>'Income Tx Dist by AGI'!K23</f>
        <v>3.307633</v>
      </c>
      <c r="D52" s="6">
        <f>$C52*'Income Tx Dist by AGI'!K20/100</f>
        <v>0</v>
      </c>
      <c r="E52" s="6">
        <f>$C52*'Income Tx Dist by AGI'!K18/100</f>
        <v>0.47048700000000004</v>
      </c>
      <c r="F52" s="6">
        <f t="shared" si="2"/>
        <v>0.47048700000000004</v>
      </c>
      <c r="G52" s="6"/>
      <c r="H52" s="7">
        <f t="shared" si="4"/>
        <v>0.16925606567306276</v>
      </c>
      <c r="I52" s="8">
        <f t="shared" si="5"/>
        <v>5.1171355973610964E-2</v>
      </c>
    </row>
    <row r="53" spans="1:12" x14ac:dyDescent="0.25">
      <c r="A53" t="str">
        <f>'Income Tx Dist by AGI'!L24</f>
        <v>45-50</v>
      </c>
      <c r="B53" s="6">
        <v>11</v>
      </c>
      <c r="C53" s="6">
        <f>'Income Tx Dist by AGI'!L23</f>
        <v>3.3178550000000002</v>
      </c>
      <c r="D53" s="6">
        <f>$C53*'Income Tx Dist by AGI'!L20/100</f>
        <v>0</v>
      </c>
      <c r="E53" s="6">
        <f>$C53*'Income Tx Dist by AGI'!L18/100</f>
        <v>0.48336000000000007</v>
      </c>
      <c r="F53" s="6">
        <f t="shared" si="2"/>
        <v>0.48336000000000007</v>
      </c>
      <c r="G53" s="6"/>
      <c r="H53" s="7">
        <f t="shared" si="4"/>
        <v>0.17388708275410716</v>
      </c>
      <c r="I53" s="8">
        <f t="shared" si="5"/>
        <v>5.2409488285083933E-2</v>
      </c>
    </row>
    <row r="54" spans="1:12" x14ac:dyDescent="0.25">
      <c r="A54" t="str">
        <f>'Income Tx Dist by AGI'!M24</f>
        <v>50-60</v>
      </c>
      <c r="B54" s="6">
        <v>12</v>
      </c>
      <c r="C54" s="6">
        <f>'Income Tx Dist by AGI'!M23</f>
        <v>6.6105450000000001</v>
      </c>
      <c r="D54" s="6">
        <f>$C54*'Income Tx Dist by AGI'!M20/100</f>
        <v>0</v>
      </c>
      <c r="E54" s="6">
        <f>$C54*'Income Tx Dist by AGI'!M18/100</f>
        <v>0.97403100000000009</v>
      </c>
      <c r="F54" s="6">
        <f t="shared" si="2"/>
        <v>0.97403100000000009</v>
      </c>
      <c r="G54" s="6"/>
      <c r="H54" s="7">
        <f t="shared" si="4"/>
        <v>0.3504042723892456</v>
      </c>
      <c r="I54" s="8">
        <f t="shared" si="5"/>
        <v>5.300686590731106E-2</v>
      </c>
    </row>
    <row r="55" spans="1:12" x14ac:dyDescent="0.25">
      <c r="A55" t="str">
        <f>'Income Tx Dist by AGI'!N24</f>
        <v>60-70</v>
      </c>
      <c r="B55" s="6">
        <v>13</v>
      </c>
      <c r="C55" s="6">
        <f>'Income Tx Dist by AGI'!N23</f>
        <v>6.5728910000000003</v>
      </c>
      <c r="D55" s="6">
        <f>$C55*'Income Tx Dist by AGI'!N20/100</f>
        <v>0</v>
      </c>
      <c r="E55" s="6">
        <f>$C55*'Income Tx Dist by AGI'!N18/100</f>
        <v>0.99291000000000007</v>
      </c>
      <c r="F55" s="6">
        <f t="shared" si="2"/>
        <v>0.99291000000000007</v>
      </c>
      <c r="G55" s="6"/>
      <c r="H55" s="7">
        <f t="shared" si="4"/>
        <v>0.35719592712963533</v>
      </c>
      <c r="I55" s="8">
        <f t="shared" si="5"/>
        <v>5.4343808094434447E-2</v>
      </c>
    </row>
    <row r="56" spans="1:12" x14ac:dyDescent="0.25">
      <c r="A56" t="str">
        <f>'Income Tx Dist by AGI'!O24</f>
        <v>70-80</v>
      </c>
      <c r="B56" s="6">
        <v>14</v>
      </c>
      <c r="C56" s="6">
        <f>'Income Tx Dist by AGI'!O23</f>
        <v>6.4177759999999999</v>
      </c>
      <c r="D56" s="6">
        <f>$C56*'Income Tx Dist by AGI'!O20/100</f>
        <v>0</v>
      </c>
      <c r="E56" s="6">
        <f>$C56*'Income Tx Dist by AGI'!O18/100</f>
        <v>1.001214</v>
      </c>
      <c r="F56" s="6">
        <f t="shared" si="2"/>
        <v>1.001214</v>
      </c>
      <c r="G56" s="6"/>
      <c r="H56" s="7">
        <f t="shared" si="4"/>
        <v>0.36018326231498393</v>
      </c>
      <c r="I56" s="8">
        <f t="shared" si="5"/>
        <v>5.6122753788069878E-2</v>
      </c>
    </row>
    <row r="57" spans="1:12" x14ac:dyDescent="0.25">
      <c r="A57" t="str">
        <f>'Income Tx Dist by AGI'!P24</f>
        <v>80-90</v>
      </c>
      <c r="B57" s="6">
        <v>15</v>
      </c>
      <c r="C57" s="6">
        <f>'Income Tx Dist by AGI'!P23</f>
        <v>6.2179580000000003</v>
      </c>
      <c r="D57" s="6">
        <f>$C57*'Income Tx Dist by AGI'!P20/100</f>
        <v>0</v>
      </c>
      <c r="E57" s="6">
        <f>$C57*'Income Tx Dist by AGI'!P18/100</f>
        <v>0.9954329999999999</v>
      </c>
      <c r="F57" s="6">
        <f t="shared" si="2"/>
        <v>0.9954329999999999</v>
      </c>
      <c r="G57" s="6"/>
      <c r="H57" s="7">
        <f t="shared" si="4"/>
        <v>0.3581035676248947</v>
      </c>
      <c r="I57" s="8">
        <f t="shared" si="5"/>
        <v>5.7591827996408898E-2</v>
      </c>
    </row>
    <row r="58" spans="1:12" x14ac:dyDescent="0.25">
      <c r="A58" t="str">
        <f>'Income Tx Dist by AGI'!Q24</f>
        <v>90-100</v>
      </c>
      <c r="B58" s="6">
        <v>16</v>
      </c>
      <c r="C58" s="6">
        <f>'Income Tx Dist by AGI'!Q23</f>
        <v>5.8560379999999999</v>
      </c>
      <c r="D58" s="6">
        <f>$C58*'Income Tx Dist by AGI'!Q20/100</f>
        <v>0</v>
      </c>
      <c r="E58" s="6">
        <f>$C58*'Income Tx Dist by AGI'!Q18/100</f>
        <v>0.96735299999999991</v>
      </c>
      <c r="F58" s="6">
        <f t="shared" si="2"/>
        <v>0.96735299999999991</v>
      </c>
      <c r="G58" s="6"/>
      <c r="H58" s="7">
        <f t="shared" si="4"/>
        <v>0.34800188506172164</v>
      </c>
      <c r="I58" s="8">
        <f t="shared" si="5"/>
        <v>5.9426165790201782E-2</v>
      </c>
    </row>
    <row r="59" spans="1:12" x14ac:dyDescent="0.25">
      <c r="A59" t="str">
        <f>'Income Tx Dist by AGI'!R24</f>
        <v>100-250</v>
      </c>
      <c r="B59" s="6">
        <v>17</v>
      </c>
      <c r="C59" s="6">
        <f>'Income Tx Dist by AGI'!R23</f>
        <v>37.115810000000003</v>
      </c>
      <c r="D59" s="6">
        <f>$C59*'Income Tx Dist by AGI'!R20/100</f>
        <v>0</v>
      </c>
      <c r="E59" s="6">
        <f>$C59*'Income Tx Dist by AGI'!R18/100</f>
        <v>7.1244539999999992</v>
      </c>
      <c r="F59" s="6">
        <f t="shared" si="2"/>
        <v>7.1244539999999992</v>
      </c>
      <c r="G59" s="6"/>
      <c r="H59" s="7">
        <f t="shared" si="4"/>
        <v>2.5629976048407594</v>
      </c>
      <c r="I59" s="8">
        <f t="shared" si="5"/>
        <v>6.9054066308690529E-2</v>
      </c>
    </row>
    <row r="60" spans="1:12" x14ac:dyDescent="0.25">
      <c r="A60" t="str">
        <f>'Income Tx Dist by AGI'!S24</f>
        <v>250-500</v>
      </c>
      <c r="B60" s="6">
        <v>18</v>
      </c>
      <c r="C60" s="6">
        <f>'Income Tx Dist by AGI'!S23</f>
        <v>11.227205</v>
      </c>
      <c r="D60" s="6">
        <f>$C60*'Income Tx Dist by AGI'!S20/100</f>
        <v>0</v>
      </c>
      <c r="E60" s="6">
        <f>$C60*'Income Tx Dist by AGI'!S18/100</f>
        <v>2.5907789999999999</v>
      </c>
      <c r="F60" s="6">
        <f t="shared" si="2"/>
        <v>2.5907789999999999</v>
      </c>
      <c r="G60" s="6"/>
      <c r="H60" s="7">
        <f t="shared" si="4"/>
        <v>0.93202375531819537</v>
      </c>
      <c r="I60" s="8">
        <f t="shared" si="5"/>
        <v>8.3014762384600205E-2</v>
      </c>
    </row>
    <row r="61" spans="1:12" x14ac:dyDescent="0.25">
      <c r="A61" t="str">
        <f>'Income Tx Dist by AGI'!T24</f>
        <v>500 +</v>
      </c>
      <c r="B61" s="6">
        <v>19</v>
      </c>
      <c r="C61" s="6">
        <f>'Income Tx Dist by AGI'!T23</f>
        <v>16.269974000000001</v>
      </c>
      <c r="D61" s="6">
        <f>$C61*'Income Tx Dist by AGI'!T20/100</f>
        <v>0</v>
      </c>
      <c r="E61" s="6">
        <f>$C61*'Income Tx Dist by AGI'!T18/100</f>
        <v>3.8564549999999995</v>
      </c>
      <c r="F61" s="6">
        <f t="shared" si="2"/>
        <v>3.8564549999999995</v>
      </c>
      <c r="G61" s="6"/>
      <c r="H61" s="7">
        <f t="shared" si="4"/>
        <v>1.38734630445732</v>
      </c>
      <c r="I61" s="8">
        <f t="shared" si="5"/>
        <v>8.5270345512372656E-2</v>
      </c>
    </row>
    <row r="62" spans="1:12" x14ac:dyDescent="0.25">
      <c r="A62">
        <f>'Income Tx Dist by AGI'!U24</f>
        <v>0</v>
      </c>
      <c r="B62" s="6">
        <v>20</v>
      </c>
      <c r="C62" s="6">
        <f>'Income Tx Dist by AGI'!U23</f>
        <v>0</v>
      </c>
      <c r="D62" s="6">
        <f>$C62*'Income Tx Dist by AGI'!U20/100</f>
        <v>0</v>
      </c>
      <c r="E62" s="6">
        <f>$C62*'Income Tx Dist by AGI'!U18/100</f>
        <v>0</v>
      </c>
      <c r="F62" s="6">
        <f t="shared" si="2"/>
        <v>0</v>
      </c>
      <c r="G62" s="6"/>
      <c r="H62" s="7" t="str">
        <f t="shared" si="4"/>
        <v/>
      </c>
      <c r="I62" s="8" t="str">
        <f t="shared" si="5"/>
        <v/>
      </c>
    </row>
    <row r="63" spans="1:12" x14ac:dyDescent="0.25">
      <c r="B63" s="6"/>
      <c r="C63" s="6"/>
      <c r="D63" s="6"/>
      <c r="E63" s="6"/>
      <c r="F63" s="6"/>
      <c r="G63" s="6"/>
      <c r="H63" s="6"/>
      <c r="I63" s="6"/>
      <c r="J63" s="6"/>
      <c r="K63" s="6"/>
      <c r="L63" s="6"/>
    </row>
    <row r="64" spans="1:12" x14ac:dyDescent="0.25">
      <c r="B64" s="6" t="s">
        <v>28</v>
      </c>
      <c r="C64" s="6"/>
      <c r="D64" s="6">
        <f>SUM(D43:D63)</f>
        <v>0</v>
      </c>
      <c r="E64" s="6">
        <f>SUM(E43:E63)</f>
        <v>21.453714000000002</v>
      </c>
      <c r="F64" s="6">
        <f>SUM(F43:F63)</f>
        <v>21.453714000000002</v>
      </c>
      <c r="G64" s="6"/>
      <c r="H64" s="6">
        <f>SUM(H43:H63)</f>
        <v>7.7178991677030506</v>
      </c>
      <c r="I64" s="6"/>
      <c r="J64" s="7">
        <f>'Income Tx Dist by AGI'!C26</f>
        <v>7.7178991677030515</v>
      </c>
      <c r="K64" s="6" t="s">
        <v>8</v>
      </c>
      <c r="L64" s="6"/>
    </row>
    <row r="65" spans="1:23" x14ac:dyDescent="0.25">
      <c r="B65" s="6"/>
      <c r="C65" s="6"/>
      <c r="D65" s="6"/>
      <c r="E65" s="6"/>
      <c r="F65" s="6"/>
      <c r="G65" s="6"/>
      <c r="H65" s="6"/>
      <c r="I65" s="6"/>
      <c r="J65" s="6"/>
      <c r="K65" s="6"/>
      <c r="L65" s="6"/>
    </row>
    <row r="66" spans="1:23" x14ac:dyDescent="0.25">
      <c r="B66" s="6" t="s">
        <v>24</v>
      </c>
      <c r="C66" s="6"/>
      <c r="D66" s="6">
        <f>(J64-D64)/F64</f>
        <v>0.35974653002753049</v>
      </c>
      <c r="E66" s="6"/>
      <c r="F66" s="6"/>
      <c r="G66" s="6"/>
      <c r="H66" s="6"/>
      <c r="I66" s="6"/>
      <c r="J66" s="6"/>
      <c r="K66" s="6"/>
      <c r="L66" s="6"/>
    </row>
    <row r="69" spans="1:23" x14ac:dyDescent="0.25">
      <c r="B69" t="str">
        <f>'Income Tx Dist by AGI'!B24</f>
        <v>Less than zero</v>
      </c>
      <c r="C69" t="str">
        <f>'Income Tx Dist by AGI'!C24</f>
        <v>0-5</v>
      </c>
      <c r="D69" t="str">
        <f>'Income Tx Dist by AGI'!D24</f>
        <v>5-10</v>
      </c>
      <c r="E69" t="str">
        <f>'Income Tx Dist by AGI'!E24</f>
        <v>10-15</v>
      </c>
      <c r="F69" t="str">
        <f>'Income Tx Dist by AGI'!F24</f>
        <v>15-20</v>
      </c>
      <c r="G69" t="str">
        <f>'Income Tx Dist by AGI'!G24</f>
        <v>20-25</v>
      </c>
      <c r="H69" t="str">
        <f>'Income Tx Dist by AGI'!H24</f>
        <v>25-30</v>
      </c>
      <c r="I69" t="str">
        <f>'Income Tx Dist by AGI'!I24</f>
        <v>30-35</v>
      </c>
      <c r="J69" t="str">
        <f>'Income Tx Dist by AGI'!J24</f>
        <v>35-40</v>
      </c>
      <c r="K69" t="str">
        <f>'Income Tx Dist by AGI'!K24</f>
        <v>40-45</v>
      </c>
      <c r="L69" t="str">
        <f>'Income Tx Dist by AGI'!L24</f>
        <v>45-50</v>
      </c>
      <c r="M69" t="str">
        <f>'Income Tx Dist by AGI'!M24</f>
        <v>50-60</v>
      </c>
      <c r="N69" t="str">
        <f>'Income Tx Dist by AGI'!N24</f>
        <v>60-70</v>
      </c>
      <c r="O69" t="str">
        <f>'Income Tx Dist by AGI'!O24</f>
        <v>70-80</v>
      </c>
      <c r="P69" t="str">
        <f>'Income Tx Dist by AGI'!P24</f>
        <v>80-90</v>
      </c>
      <c r="Q69" t="str">
        <f>'Income Tx Dist by AGI'!Q24</f>
        <v>90-100</v>
      </c>
      <c r="R69" t="str">
        <f>'Income Tx Dist by AGI'!R24</f>
        <v>100-250</v>
      </c>
      <c r="S69" t="str">
        <f>'Income Tx Dist by AGI'!S24</f>
        <v>250-500</v>
      </c>
      <c r="T69" t="str">
        <f>'Income Tx Dist by AGI'!T24</f>
        <v>500 +</v>
      </c>
      <c r="U69">
        <f>'Income Tx Dist by AGI'!U24</f>
        <v>0</v>
      </c>
    </row>
    <row r="70" spans="1:23" x14ac:dyDescent="0.25">
      <c r="A70" s="11" t="str">
        <f>LOOKUP($V26,$V74:$V76,A74:A76)</f>
        <v>Effective Tax Rate %</v>
      </c>
      <c r="B70" s="11" t="str">
        <f t="shared" ref="B70:U70" si="6">LOOKUP($V26,$V74:$V76,B74:B76)</f>
        <v/>
      </c>
      <c r="C70" s="11">
        <f t="shared" si="6"/>
        <v>1.4150049736869752E-2</v>
      </c>
      <c r="D70" s="11">
        <f t="shared" si="6"/>
        <v>1.8654520025532775E-2</v>
      </c>
      <c r="E70" s="11">
        <f t="shared" si="6"/>
        <v>2.5924366391264966E-2</v>
      </c>
      <c r="F70" s="11">
        <f t="shared" si="6"/>
        <v>3.2751871822897953E-2</v>
      </c>
      <c r="G70" s="11">
        <f t="shared" si="6"/>
        <v>3.8044781562213199E-2</v>
      </c>
      <c r="H70" s="11">
        <f t="shared" si="6"/>
        <v>4.3015715431696661E-2</v>
      </c>
      <c r="I70" s="11">
        <f t="shared" si="6"/>
        <v>4.6624757567529818E-2</v>
      </c>
      <c r="J70" s="11">
        <f t="shared" si="6"/>
        <v>4.9402742947804106E-2</v>
      </c>
      <c r="K70" s="11">
        <f t="shared" si="6"/>
        <v>5.1171355973610964E-2</v>
      </c>
      <c r="L70" s="11">
        <f t="shared" si="6"/>
        <v>5.2409488285083933E-2</v>
      </c>
      <c r="M70" s="11">
        <f t="shared" si="6"/>
        <v>5.300686590731106E-2</v>
      </c>
      <c r="N70" s="11">
        <f t="shared" si="6"/>
        <v>5.4343808094434447E-2</v>
      </c>
      <c r="O70" s="11">
        <f t="shared" si="6"/>
        <v>5.6122753788069878E-2</v>
      </c>
      <c r="P70" s="11">
        <f t="shared" si="6"/>
        <v>5.7591827996408898E-2</v>
      </c>
      <c r="Q70" s="11">
        <f t="shared" si="6"/>
        <v>5.9426165790201782E-2</v>
      </c>
      <c r="R70" s="11">
        <f t="shared" si="6"/>
        <v>6.9054066308690529E-2</v>
      </c>
      <c r="S70" s="11">
        <f t="shared" si="6"/>
        <v>8.3014762384600205E-2</v>
      </c>
      <c r="T70" s="11">
        <f t="shared" si="6"/>
        <v>8.5270345512372656E-2</v>
      </c>
      <c r="U70" s="11" t="str">
        <f t="shared" si="6"/>
        <v/>
      </c>
    </row>
    <row r="71" spans="1:23" x14ac:dyDescent="0.25">
      <c r="A71" t="s">
        <v>34</v>
      </c>
      <c r="B71" s="11">
        <f>'Income Tx Dist by AGI'!B18*'Income Tx Dist by AGI'!B23/100</f>
        <v>0</v>
      </c>
      <c r="C71" s="11">
        <f>'Income Tx Dist by AGI'!C18*'Income Tx Dist by AGI'!C23/100</f>
        <v>1.6401000000000002E-2</v>
      </c>
      <c r="D71" s="11">
        <f>'Income Tx Dist by AGI'!D18*'Income Tx Dist by AGI'!D23/100</f>
        <v>6.1029000000000007E-2</v>
      </c>
      <c r="E71" s="11">
        <f>'Income Tx Dist by AGI'!E18*'Income Tx Dist by AGI'!E23/100</f>
        <v>0.131748</v>
      </c>
      <c r="F71" s="11">
        <f>'Income Tx Dist by AGI'!F18*'Income Tx Dist by AGI'!F23/100</f>
        <v>0.21779999999999997</v>
      </c>
      <c r="G71" s="11">
        <f>'Income Tx Dist by AGI'!G18*'Income Tx Dist by AGI'!G23/100</f>
        <v>0.30433200000000005</v>
      </c>
      <c r="H71" s="11">
        <f>'Income Tx Dist by AGI'!H18*'Income Tx Dist by AGI'!H23/100</f>
        <v>0.37925400000000004</v>
      </c>
      <c r="I71" s="11">
        <f>'Income Tx Dist by AGI'!I18*'Income Tx Dist by AGI'!I23/100</f>
        <v>0.42914099999999999</v>
      </c>
      <c r="J71" s="11">
        <f>'Income Tx Dist by AGI'!J18*'Income Tx Dist by AGI'!J23/100</f>
        <v>0.45753300000000002</v>
      </c>
      <c r="K71" s="11">
        <f>'Income Tx Dist by AGI'!K18*'Income Tx Dist by AGI'!K23/100</f>
        <v>0.47048700000000004</v>
      </c>
      <c r="L71" s="11">
        <f>'Income Tx Dist by AGI'!L18*'Income Tx Dist by AGI'!L23/100</f>
        <v>0.48336000000000007</v>
      </c>
      <c r="M71" s="11">
        <f>'Income Tx Dist by AGI'!M18*'Income Tx Dist by AGI'!M23/100</f>
        <v>0.97403100000000009</v>
      </c>
      <c r="N71" s="11">
        <f>'Income Tx Dist by AGI'!N18*'Income Tx Dist by AGI'!N23/100</f>
        <v>0.99291000000000007</v>
      </c>
      <c r="O71" s="11">
        <f>'Income Tx Dist by AGI'!O18*'Income Tx Dist by AGI'!O23/100</f>
        <v>1.001214</v>
      </c>
      <c r="P71" s="11">
        <f>'Income Tx Dist by AGI'!P18*'Income Tx Dist by AGI'!P23/100</f>
        <v>0.9954329999999999</v>
      </c>
      <c r="Q71" s="11">
        <f>'Income Tx Dist by AGI'!Q18*'Income Tx Dist by AGI'!Q23/100</f>
        <v>0.96735299999999991</v>
      </c>
      <c r="R71" s="11">
        <f>'Income Tx Dist by AGI'!R18*'Income Tx Dist by AGI'!R23/100</f>
        <v>7.1244539999999992</v>
      </c>
      <c r="S71" s="11">
        <f>'Income Tx Dist by AGI'!S18*'Income Tx Dist by AGI'!S23/100</f>
        <v>2.5907789999999999</v>
      </c>
      <c r="T71" s="11">
        <f>'Income Tx Dist by AGI'!T18*'Income Tx Dist by AGI'!T23/100</f>
        <v>3.8564549999999995</v>
      </c>
      <c r="U71" s="11">
        <f>'Income Tx Dist by AGI'!U18*'Income Tx Dist by AGI'!U23/100</f>
        <v>0</v>
      </c>
    </row>
    <row r="72" spans="1:23" x14ac:dyDescent="0.25">
      <c r="A72" t="s">
        <v>35</v>
      </c>
      <c r="B72" s="11">
        <f>'Income Tx Dist by AGI'!B20*'Income Tx Dist by AGI'!B23/100</f>
        <v>0</v>
      </c>
      <c r="C72" s="11">
        <f>'Income Tx Dist by AGI'!C20*'Income Tx Dist by AGI'!C23/100</f>
        <v>0</v>
      </c>
      <c r="D72" s="11">
        <f>'Income Tx Dist by AGI'!D20*'Income Tx Dist by AGI'!D23/100</f>
        <v>0</v>
      </c>
      <c r="E72" s="11">
        <f>'Income Tx Dist by AGI'!E20*'Income Tx Dist by AGI'!E23/100</f>
        <v>0</v>
      </c>
      <c r="F72" s="11">
        <f>'Income Tx Dist by AGI'!F20*'Income Tx Dist by AGI'!F23/100</f>
        <v>0</v>
      </c>
      <c r="G72" s="11">
        <f>'Income Tx Dist by AGI'!G20*'Income Tx Dist by AGI'!G23/100</f>
        <v>0</v>
      </c>
      <c r="H72" s="11">
        <f>'Income Tx Dist by AGI'!H20*'Income Tx Dist by AGI'!H23/100</f>
        <v>0</v>
      </c>
      <c r="I72" s="11">
        <f>'Income Tx Dist by AGI'!I20*'Income Tx Dist by AGI'!I23/100</f>
        <v>0</v>
      </c>
      <c r="J72" s="11">
        <f>'Income Tx Dist by AGI'!J20*'Income Tx Dist by AGI'!J23/100</f>
        <v>0</v>
      </c>
      <c r="K72" s="11">
        <f>'Income Tx Dist by AGI'!K20*'Income Tx Dist by AGI'!K23/100</f>
        <v>0</v>
      </c>
      <c r="L72" s="11">
        <f>'Income Tx Dist by AGI'!L20*'Income Tx Dist by AGI'!L23/100</f>
        <v>0</v>
      </c>
      <c r="M72" s="11">
        <f>'Income Tx Dist by AGI'!M20*'Income Tx Dist by AGI'!M23/100</f>
        <v>0</v>
      </c>
      <c r="N72" s="11">
        <f>'Income Tx Dist by AGI'!N20*'Income Tx Dist by AGI'!N23/100</f>
        <v>0</v>
      </c>
      <c r="O72" s="11">
        <f>'Income Tx Dist by AGI'!O20*'Income Tx Dist by AGI'!O23/100</f>
        <v>0</v>
      </c>
      <c r="P72" s="11">
        <f>'Income Tx Dist by AGI'!P20*'Income Tx Dist by AGI'!P23/100</f>
        <v>0</v>
      </c>
      <c r="Q72" s="11">
        <f>'Income Tx Dist by AGI'!Q20*'Income Tx Dist by AGI'!Q23/100</f>
        <v>0</v>
      </c>
      <c r="R72" s="11">
        <f>'Income Tx Dist by AGI'!R20*'Income Tx Dist by AGI'!R23/100</f>
        <v>0</v>
      </c>
      <c r="S72" s="11">
        <f>'Income Tx Dist by AGI'!S20*'Income Tx Dist by AGI'!S23/100</f>
        <v>0</v>
      </c>
      <c r="T72" s="11">
        <f>'Income Tx Dist by AGI'!T20*'Income Tx Dist by AGI'!T23/100</f>
        <v>0</v>
      </c>
      <c r="U72" s="11">
        <f>'Income Tx Dist by AGI'!U20*'Income Tx Dist by AGI'!U23/100</f>
        <v>0</v>
      </c>
    </row>
    <row r="74" spans="1:23" x14ac:dyDescent="0.25">
      <c r="A74" t="str">
        <f>A16</f>
        <v>Tax = 07.72 Billion</v>
      </c>
      <c r="B74" s="11" t="str">
        <f t="shared" ref="B74:U74" si="7">B16</f>
        <v/>
      </c>
      <c r="C74" s="11">
        <f t="shared" si="7"/>
        <v>5.9002028389815286E-3</v>
      </c>
      <c r="D74" s="11">
        <f t="shared" si="7"/>
        <v>2.1954970981050162E-2</v>
      </c>
      <c r="E74" s="11">
        <f t="shared" si="7"/>
        <v>4.7395885838067087E-2</v>
      </c>
      <c r="F74" s="11">
        <f t="shared" si="7"/>
        <v>7.8352794239996124E-2</v>
      </c>
      <c r="G74" s="11">
        <f t="shared" si="7"/>
        <v>0.10948238097633843</v>
      </c>
      <c r="H74" s="11">
        <f t="shared" si="7"/>
        <v>0.13643531049906105</v>
      </c>
      <c r="I74" s="11">
        <f t="shared" si="7"/>
        <v>0.15438198564254446</v>
      </c>
      <c r="J74" s="11">
        <f t="shared" si="7"/>
        <v>0.16459590912308611</v>
      </c>
      <c r="K74" s="11">
        <f t="shared" si="7"/>
        <v>0.16925606567306276</v>
      </c>
      <c r="L74" s="11">
        <f t="shared" si="7"/>
        <v>0.17388708275410716</v>
      </c>
      <c r="M74" s="11">
        <f t="shared" si="7"/>
        <v>0.3504042723892456</v>
      </c>
      <c r="N74" s="11">
        <f t="shared" si="7"/>
        <v>0.35719592712963533</v>
      </c>
      <c r="O74" s="11">
        <f t="shared" si="7"/>
        <v>0.36018326231498393</v>
      </c>
      <c r="P74" s="11">
        <f t="shared" si="7"/>
        <v>0.3581035676248947</v>
      </c>
      <c r="Q74" s="11">
        <f t="shared" si="7"/>
        <v>0.34800188506172164</v>
      </c>
      <c r="R74" s="11">
        <f t="shared" si="7"/>
        <v>2.5629976048407594</v>
      </c>
      <c r="S74" s="11">
        <f t="shared" si="7"/>
        <v>0.93202375531819537</v>
      </c>
      <c r="T74" s="11">
        <f t="shared" si="7"/>
        <v>1.38734630445732</v>
      </c>
      <c r="U74" s="11" t="str">
        <f t="shared" si="7"/>
        <v/>
      </c>
      <c r="V74">
        <v>1</v>
      </c>
      <c r="W74" t="s">
        <v>102</v>
      </c>
    </row>
    <row r="75" spans="1:23" x14ac:dyDescent="0.25">
      <c r="A75" s="43" t="str">
        <f>A23</f>
        <v>Tax Base (Billions)</v>
      </c>
      <c r="B75" s="43">
        <f t="shared" ref="B75:U75" si="8">B23</f>
        <v>-2.3698619999999999</v>
      </c>
      <c r="C75" s="43">
        <f t="shared" si="8"/>
        <v>0.41697400000000001</v>
      </c>
      <c r="D75" s="43">
        <f t="shared" si="8"/>
        <v>1.176925</v>
      </c>
      <c r="E75" s="43">
        <f t="shared" si="8"/>
        <v>1.8282369999999999</v>
      </c>
      <c r="F75" s="43">
        <f t="shared" si="8"/>
        <v>2.392315</v>
      </c>
      <c r="G75" s="43">
        <f t="shared" si="8"/>
        <v>2.8777240000000002</v>
      </c>
      <c r="H75" s="43">
        <f t="shared" si="8"/>
        <v>3.1717550000000001</v>
      </c>
      <c r="I75" s="43">
        <f t="shared" si="8"/>
        <v>3.311159</v>
      </c>
      <c r="J75" s="43">
        <f t="shared" si="8"/>
        <v>3.3317160000000001</v>
      </c>
      <c r="K75" s="43">
        <f t="shared" si="8"/>
        <v>3.307633</v>
      </c>
      <c r="L75" s="43">
        <f t="shared" si="8"/>
        <v>3.3178550000000002</v>
      </c>
      <c r="M75" s="43">
        <f t="shared" si="8"/>
        <v>6.6105450000000001</v>
      </c>
      <c r="N75" s="43">
        <f t="shared" si="8"/>
        <v>6.5728910000000003</v>
      </c>
      <c r="O75" s="43">
        <f t="shared" si="8"/>
        <v>6.4177759999999999</v>
      </c>
      <c r="P75" s="43">
        <f t="shared" si="8"/>
        <v>6.2179580000000003</v>
      </c>
      <c r="Q75" s="43">
        <f t="shared" si="8"/>
        <v>5.8560379999999999</v>
      </c>
      <c r="R75" s="43">
        <f t="shared" si="8"/>
        <v>37.115810000000003</v>
      </c>
      <c r="S75" s="43">
        <f t="shared" si="8"/>
        <v>11.227205</v>
      </c>
      <c r="T75" s="43">
        <f t="shared" si="8"/>
        <v>16.269974000000001</v>
      </c>
      <c r="U75" s="43">
        <f t="shared" si="8"/>
        <v>0</v>
      </c>
      <c r="V75">
        <v>2</v>
      </c>
      <c r="W75" t="s">
        <v>105</v>
      </c>
    </row>
    <row r="76" spans="1:23" x14ac:dyDescent="0.25">
      <c r="A76" t="str">
        <f>A19</f>
        <v>Effective Tax Rate %</v>
      </c>
      <c r="B76" s="44" t="str">
        <f t="shared" ref="B76:U76" si="9">B19</f>
        <v/>
      </c>
      <c r="C76" s="44">
        <f t="shared" si="9"/>
        <v>1.4150049736869752E-2</v>
      </c>
      <c r="D76" s="44">
        <f t="shared" si="9"/>
        <v>1.8654520025532775E-2</v>
      </c>
      <c r="E76" s="44">
        <f t="shared" si="9"/>
        <v>2.5924366391264966E-2</v>
      </c>
      <c r="F76" s="44">
        <f t="shared" si="9"/>
        <v>3.2751871822897953E-2</v>
      </c>
      <c r="G76" s="44">
        <f t="shared" si="9"/>
        <v>3.8044781562213199E-2</v>
      </c>
      <c r="H76" s="44">
        <f t="shared" si="9"/>
        <v>4.3015715431696661E-2</v>
      </c>
      <c r="I76" s="44">
        <f t="shared" si="9"/>
        <v>4.6624757567529818E-2</v>
      </c>
      <c r="J76" s="44">
        <f t="shared" si="9"/>
        <v>4.9402742947804106E-2</v>
      </c>
      <c r="K76" s="44">
        <f t="shared" si="9"/>
        <v>5.1171355973610964E-2</v>
      </c>
      <c r="L76" s="44">
        <f t="shared" si="9"/>
        <v>5.2409488285083933E-2</v>
      </c>
      <c r="M76" s="44">
        <f t="shared" si="9"/>
        <v>5.300686590731106E-2</v>
      </c>
      <c r="N76" s="44">
        <f t="shared" si="9"/>
        <v>5.4343808094434447E-2</v>
      </c>
      <c r="O76" s="44">
        <f t="shared" si="9"/>
        <v>5.6122753788069878E-2</v>
      </c>
      <c r="P76" s="44">
        <f t="shared" si="9"/>
        <v>5.7591827996408898E-2</v>
      </c>
      <c r="Q76" s="44">
        <f t="shared" si="9"/>
        <v>5.9426165790201782E-2</v>
      </c>
      <c r="R76" s="44">
        <f t="shared" si="9"/>
        <v>6.9054066308690529E-2</v>
      </c>
      <c r="S76" s="44">
        <f t="shared" si="9"/>
        <v>8.3014762384600205E-2</v>
      </c>
      <c r="T76" s="44">
        <f t="shared" si="9"/>
        <v>8.5270345512372656E-2</v>
      </c>
      <c r="U76" t="str">
        <f t="shared" si="9"/>
        <v/>
      </c>
      <c r="V76">
        <v>3</v>
      </c>
      <c r="W76" t="s">
        <v>106</v>
      </c>
    </row>
  </sheetData>
  <sheetProtection sheet="1" objects="1" scenarios="1"/>
  <hyperlinks>
    <hyperlink ref="A27" location="'Table of Contents'!A1" display="Go to Table of Contents" xr:uid="{AB1B21E4-948B-4981-81BE-42954AC493D5}"/>
  </hyperlinks>
  <pageMargins left="0.7" right="0.7" top="0.75" bottom="0.75" header="0.3" footer="0.3"/>
  <pageSetup scale="58" orientation="landscape"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Spinner 1">
              <controlPr defaultSize="0" autoPict="0">
                <anchor moveWithCells="1" sizeWithCells="1">
                  <from>
                    <xdr:col>1</xdr:col>
                    <xdr:colOff>180975</xdr:colOff>
                    <xdr:row>20</xdr:row>
                    <xdr:rowOff>38100</xdr:rowOff>
                  </from>
                  <to>
                    <xdr:col>1</xdr:col>
                    <xdr:colOff>495300</xdr:colOff>
                    <xdr:row>20</xdr:row>
                    <xdr:rowOff>314325</xdr:rowOff>
                  </to>
                </anchor>
              </controlPr>
            </control>
          </mc:Choice>
        </mc:AlternateContent>
        <mc:AlternateContent xmlns:mc="http://schemas.openxmlformats.org/markup-compatibility/2006">
          <mc:Choice Requires="x14">
            <control shapeId="16387" r:id="rId5" name="Spinner 3">
              <controlPr defaultSize="0" autoPict="0">
                <anchor moveWithCells="1" sizeWithCells="1">
                  <from>
                    <xdr:col>2</xdr:col>
                    <xdr:colOff>180975</xdr:colOff>
                    <xdr:row>20</xdr:row>
                    <xdr:rowOff>28575</xdr:rowOff>
                  </from>
                  <to>
                    <xdr:col>2</xdr:col>
                    <xdr:colOff>495300</xdr:colOff>
                    <xdr:row>20</xdr:row>
                    <xdr:rowOff>304800</xdr:rowOff>
                  </to>
                </anchor>
              </controlPr>
            </control>
          </mc:Choice>
        </mc:AlternateContent>
        <mc:AlternateContent xmlns:mc="http://schemas.openxmlformats.org/markup-compatibility/2006">
          <mc:Choice Requires="x14">
            <control shapeId="16388" r:id="rId6" name="Spinner 4">
              <controlPr defaultSize="0" autoPict="0">
                <anchor moveWithCells="1" sizeWithCells="1">
                  <from>
                    <xdr:col>3</xdr:col>
                    <xdr:colOff>180975</xdr:colOff>
                    <xdr:row>20</xdr:row>
                    <xdr:rowOff>28575</xdr:rowOff>
                  </from>
                  <to>
                    <xdr:col>3</xdr:col>
                    <xdr:colOff>495300</xdr:colOff>
                    <xdr:row>20</xdr:row>
                    <xdr:rowOff>304800</xdr:rowOff>
                  </to>
                </anchor>
              </controlPr>
            </control>
          </mc:Choice>
        </mc:AlternateContent>
        <mc:AlternateContent xmlns:mc="http://schemas.openxmlformats.org/markup-compatibility/2006">
          <mc:Choice Requires="x14">
            <control shapeId="16389" r:id="rId7" name="Spinner 5">
              <controlPr defaultSize="0" autoPict="0">
                <anchor moveWithCells="1" sizeWithCells="1">
                  <from>
                    <xdr:col>4</xdr:col>
                    <xdr:colOff>161925</xdr:colOff>
                    <xdr:row>20</xdr:row>
                    <xdr:rowOff>28575</xdr:rowOff>
                  </from>
                  <to>
                    <xdr:col>4</xdr:col>
                    <xdr:colOff>476250</xdr:colOff>
                    <xdr:row>20</xdr:row>
                    <xdr:rowOff>304800</xdr:rowOff>
                  </to>
                </anchor>
              </controlPr>
            </control>
          </mc:Choice>
        </mc:AlternateContent>
        <mc:AlternateContent xmlns:mc="http://schemas.openxmlformats.org/markup-compatibility/2006">
          <mc:Choice Requires="x14">
            <control shapeId="16390" r:id="rId8" name="Spinner 6">
              <controlPr defaultSize="0" autoPict="0">
                <anchor moveWithCells="1" sizeWithCells="1">
                  <from>
                    <xdr:col>5</xdr:col>
                    <xdr:colOff>161925</xdr:colOff>
                    <xdr:row>20</xdr:row>
                    <xdr:rowOff>19050</xdr:rowOff>
                  </from>
                  <to>
                    <xdr:col>5</xdr:col>
                    <xdr:colOff>476250</xdr:colOff>
                    <xdr:row>20</xdr:row>
                    <xdr:rowOff>295275</xdr:rowOff>
                  </to>
                </anchor>
              </controlPr>
            </control>
          </mc:Choice>
        </mc:AlternateContent>
        <mc:AlternateContent xmlns:mc="http://schemas.openxmlformats.org/markup-compatibility/2006">
          <mc:Choice Requires="x14">
            <control shapeId="16391" r:id="rId9" name="Spinner 7">
              <controlPr defaultSize="0" autoPict="0">
                <anchor moveWithCells="1" sizeWithCells="1">
                  <from>
                    <xdr:col>6</xdr:col>
                    <xdr:colOff>171450</xdr:colOff>
                    <xdr:row>20</xdr:row>
                    <xdr:rowOff>19050</xdr:rowOff>
                  </from>
                  <to>
                    <xdr:col>6</xdr:col>
                    <xdr:colOff>485775</xdr:colOff>
                    <xdr:row>20</xdr:row>
                    <xdr:rowOff>295275</xdr:rowOff>
                  </to>
                </anchor>
              </controlPr>
            </control>
          </mc:Choice>
        </mc:AlternateContent>
        <mc:AlternateContent xmlns:mc="http://schemas.openxmlformats.org/markup-compatibility/2006">
          <mc:Choice Requires="x14">
            <control shapeId="16392" r:id="rId10" name="Spinner 8">
              <controlPr defaultSize="0" autoPict="0">
                <anchor moveWithCells="1" sizeWithCells="1">
                  <from>
                    <xdr:col>7</xdr:col>
                    <xdr:colOff>209550</xdr:colOff>
                    <xdr:row>20</xdr:row>
                    <xdr:rowOff>19050</xdr:rowOff>
                  </from>
                  <to>
                    <xdr:col>7</xdr:col>
                    <xdr:colOff>523875</xdr:colOff>
                    <xdr:row>20</xdr:row>
                    <xdr:rowOff>295275</xdr:rowOff>
                  </to>
                </anchor>
              </controlPr>
            </control>
          </mc:Choice>
        </mc:AlternateContent>
        <mc:AlternateContent xmlns:mc="http://schemas.openxmlformats.org/markup-compatibility/2006">
          <mc:Choice Requires="x14">
            <control shapeId="16393" r:id="rId11" name="Spinner 9">
              <controlPr defaultSize="0" autoPict="0">
                <anchor moveWithCells="1" sizeWithCells="1">
                  <from>
                    <xdr:col>8</xdr:col>
                    <xdr:colOff>142875</xdr:colOff>
                    <xdr:row>20</xdr:row>
                    <xdr:rowOff>19050</xdr:rowOff>
                  </from>
                  <to>
                    <xdr:col>8</xdr:col>
                    <xdr:colOff>457200</xdr:colOff>
                    <xdr:row>20</xdr:row>
                    <xdr:rowOff>295275</xdr:rowOff>
                  </to>
                </anchor>
              </controlPr>
            </control>
          </mc:Choice>
        </mc:AlternateContent>
        <mc:AlternateContent xmlns:mc="http://schemas.openxmlformats.org/markup-compatibility/2006">
          <mc:Choice Requires="x14">
            <control shapeId="16394" r:id="rId12" name="Spinner 10">
              <controlPr defaultSize="0" autoPict="0">
                <anchor moveWithCells="1" sizeWithCells="1">
                  <from>
                    <xdr:col>9</xdr:col>
                    <xdr:colOff>142875</xdr:colOff>
                    <xdr:row>20</xdr:row>
                    <xdr:rowOff>19050</xdr:rowOff>
                  </from>
                  <to>
                    <xdr:col>9</xdr:col>
                    <xdr:colOff>457200</xdr:colOff>
                    <xdr:row>20</xdr:row>
                    <xdr:rowOff>295275</xdr:rowOff>
                  </to>
                </anchor>
              </controlPr>
            </control>
          </mc:Choice>
        </mc:AlternateContent>
        <mc:AlternateContent xmlns:mc="http://schemas.openxmlformats.org/markup-compatibility/2006">
          <mc:Choice Requires="x14">
            <control shapeId="16395" r:id="rId13" name="Spinner 11">
              <controlPr defaultSize="0" autoPict="0">
                <anchor moveWithCells="1" sizeWithCells="1">
                  <from>
                    <xdr:col>10</xdr:col>
                    <xdr:colOff>142875</xdr:colOff>
                    <xdr:row>20</xdr:row>
                    <xdr:rowOff>19050</xdr:rowOff>
                  </from>
                  <to>
                    <xdr:col>10</xdr:col>
                    <xdr:colOff>457200</xdr:colOff>
                    <xdr:row>20</xdr:row>
                    <xdr:rowOff>295275</xdr:rowOff>
                  </to>
                </anchor>
              </controlPr>
            </control>
          </mc:Choice>
        </mc:AlternateContent>
        <mc:AlternateContent xmlns:mc="http://schemas.openxmlformats.org/markup-compatibility/2006">
          <mc:Choice Requires="x14">
            <control shapeId="16396" r:id="rId14" name="Spinner 12">
              <controlPr defaultSize="0" autoPict="0">
                <anchor moveWithCells="1" sizeWithCells="1">
                  <from>
                    <xdr:col>11</xdr:col>
                    <xdr:colOff>142875</xdr:colOff>
                    <xdr:row>20</xdr:row>
                    <xdr:rowOff>28575</xdr:rowOff>
                  </from>
                  <to>
                    <xdr:col>11</xdr:col>
                    <xdr:colOff>457200</xdr:colOff>
                    <xdr:row>20</xdr:row>
                    <xdr:rowOff>304800</xdr:rowOff>
                  </to>
                </anchor>
              </controlPr>
            </control>
          </mc:Choice>
        </mc:AlternateContent>
        <mc:AlternateContent xmlns:mc="http://schemas.openxmlformats.org/markup-compatibility/2006">
          <mc:Choice Requires="x14">
            <control shapeId="16397" r:id="rId15" name="Spinner 13">
              <controlPr defaultSize="0" autoPict="0">
                <anchor moveWithCells="1" sizeWithCells="1">
                  <from>
                    <xdr:col>12</xdr:col>
                    <xdr:colOff>152400</xdr:colOff>
                    <xdr:row>20</xdr:row>
                    <xdr:rowOff>19050</xdr:rowOff>
                  </from>
                  <to>
                    <xdr:col>12</xdr:col>
                    <xdr:colOff>466725</xdr:colOff>
                    <xdr:row>20</xdr:row>
                    <xdr:rowOff>295275</xdr:rowOff>
                  </to>
                </anchor>
              </controlPr>
            </control>
          </mc:Choice>
        </mc:AlternateContent>
        <mc:AlternateContent xmlns:mc="http://schemas.openxmlformats.org/markup-compatibility/2006">
          <mc:Choice Requires="x14">
            <control shapeId="16398" r:id="rId16" name="Spinner 14">
              <controlPr defaultSize="0" autoPict="0">
                <anchor moveWithCells="1" sizeWithCells="1">
                  <from>
                    <xdr:col>13</xdr:col>
                    <xdr:colOff>133350</xdr:colOff>
                    <xdr:row>20</xdr:row>
                    <xdr:rowOff>19050</xdr:rowOff>
                  </from>
                  <to>
                    <xdr:col>13</xdr:col>
                    <xdr:colOff>447675</xdr:colOff>
                    <xdr:row>20</xdr:row>
                    <xdr:rowOff>295275</xdr:rowOff>
                  </to>
                </anchor>
              </controlPr>
            </control>
          </mc:Choice>
        </mc:AlternateContent>
        <mc:AlternateContent xmlns:mc="http://schemas.openxmlformats.org/markup-compatibility/2006">
          <mc:Choice Requires="x14">
            <control shapeId="16399" r:id="rId17" name="Spinner 15">
              <controlPr defaultSize="0" autoPict="0">
                <anchor moveWithCells="1" sizeWithCells="1">
                  <from>
                    <xdr:col>14</xdr:col>
                    <xdr:colOff>152400</xdr:colOff>
                    <xdr:row>20</xdr:row>
                    <xdr:rowOff>19050</xdr:rowOff>
                  </from>
                  <to>
                    <xdr:col>14</xdr:col>
                    <xdr:colOff>466725</xdr:colOff>
                    <xdr:row>20</xdr:row>
                    <xdr:rowOff>295275</xdr:rowOff>
                  </to>
                </anchor>
              </controlPr>
            </control>
          </mc:Choice>
        </mc:AlternateContent>
        <mc:AlternateContent xmlns:mc="http://schemas.openxmlformats.org/markup-compatibility/2006">
          <mc:Choice Requires="x14">
            <control shapeId="16400" r:id="rId18" name="Spinner 16">
              <controlPr defaultSize="0" autoPict="0">
                <anchor moveWithCells="1" sizeWithCells="1">
                  <from>
                    <xdr:col>15</xdr:col>
                    <xdr:colOff>161925</xdr:colOff>
                    <xdr:row>20</xdr:row>
                    <xdr:rowOff>19050</xdr:rowOff>
                  </from>
                  <to>
                    <xdr:col>15</xdr:col>
                    <xdr:colOff>476250</xdr:colOff>
                    <xdr:row>20</xdr:row>
                    <xdr:rowOff>295275</xdr:rowOff>
                  </to>
                </anchor>
              </controlPr>
            </control>
          </mc:Choice>
        </mc:AlternateContent>
        <mc:AlternateContent xmlns:mc="http://schemas.openxmlformats.org/markup-compatibility/2006">
          <mc:Choice Requires="x14">
            <control shapeId="16401" r:id="rId19" name="Spinner 17">
              <controlPr defaultSize="0" autoPict="0">
                <anchor moveWithCells="1" sizeWithCells="1">
                  <from>
                    <xdr:col>16</xdr:col>
                    <xdr:colOff>161925</xdr:colOff>
                    <xdr:row>20</xdr:row>
                    <xdr:rowOff>19050</xdr:rowOff>
                  </from>
                  <to>
                    <xdr:col>16</xdr:col>
                    <xdr:colOff>476250</xdr:colOff>
                    <xdr:row>20</xdr:row>
                    <xdr:rowOff>295275</xdr:rowOff>
                  </to>
                </anchor>
              </controlPr>
            </control>
          </mc:Choice>
        </mc:AlternateContent>
        <mc:AlternateContent xmlns:mc="http://schemas.openxmlformats.org/markup-compatibility/2006">
          <mc:Choice Requires="x14">
            <control shapeId="16402" r:id="rId20" name="Spinner 18">
              <controlPr defaultSize="0" autoPict="0">
                <anchor moveWithCells="1" sizeWithCells="1">
                  <from>
                    <xdr:col>17</xdr:col>
                    <xdr:colOff>142875</xdr:colOff>
                    <xdr:row>20</xdr:row>
                    <xdr:rowOff>19050</xdr:rowOff>
                  </from>
                  <to>
                    <xdr:col>17</xdr:col>
                    <xdr:colOff>457200</xdr:colOff>
                    <xdr:row>20</xdr:row>
                    <xdr:rowOff>295275</xdr:rowOff>
                  </to>
                </anchor>
              </controlPr>
            </control>
          </mc:Choice>
        </mc:AlternateContent>
        <mc:AlternateContent xmlns:mc="http://schemas.openxmlformats.org/markup-compatibility/2006">
          <mc:Choice Requires="x14">
            <control shapeId="16403" r:id="rId21" name="Spinner 19">
              <controlPr defaultSize="0" autoPict="0">
                <anchor moveWithCells="1" sizeWithCells="1">
                  <from>
                    <xdr:col>18</xdr:col>
                    <xdr:colOff>161925</xdr:colOff>
                    <xdr:row>20</xdr:row>
                    <xdr:rowOff>19050</xdr:rowOff>
                  </from>
                  <to>
                    <xdr:col>18</xdr:col>
                    <xdr:colOff>476250</xdr:colOff>
                    <xdr:row>20</xdr:row>
                    <xdr:rowOff>295275</xdr:rowOff>
                  </to>
                </anchor>
              </controlPr>
            </control>
          </mc:Choice>
        </mc:AlternateContent>
        <mc:AlternateContent xmlns:mc="http://schemas.openxmlformats.org/markup-compatibility/2006">
          <mc:Choice Requires="x14">
            <control shapeId="16404" r:id="rId22" name="Spinner 20">
              <controlPr defaultSize="0" autoPict="0">
                <anchor moveWithCells="1" sizeWithCells="1">
                  <from>
                    <xdr:col>19</xdr:col>
                    <xdr:colOff>152400</xdr:colOff>
                    <xdr:row>20</xdr:row>
                    <xdr:rowOff>19050</xdr:rowOff>
                  </from>
                  <to>
                    <xdr:col>19</xdr:col>
                    <xdr:colOff>466725</xdr:colOff>
                    <xdr:row>20</xdr:row>
                    <xdr:rowOff>295275</xdr:rowOff>
                  </to>
                </anchor>
              </controlPr>
            </control>
          </mc:Choice>
        </mc:AlternateContent>
        <mc:AlternateContent xmlns:mc="http://schemas.openxmlformats.org/markup-compatibility/2006">
          <mc:Choice Requires="x14">
            <control shapeId="16405" r:id="rId23" name="Spinner 21">
              <controlPr defaultSize="0" autoPict="0">
                <anchor moveWithCells="1" sizeWithCells="1">
                  <from>
                    <xdr:col>20</xdr:col>
                    <xdr:colOff>123825</xdr:colOff>
                    <xdr:row>20</xdr:row>
                    <xdr:rowOff>19050</xdr:rowOff>
                  </from>
                  <to>
                    <xdr:col>20</xdr:col>
                    <xdr:colOff>438150</xdr:colOff>
                    <xdr:row>20</xdr:row>
                    <xdr:rowOff>295275</xdr:rowOff>
                  </to>
                </anchor>
              </controlPr>
            </control>
          </mc:Choice>
        </mc:AlternateContent>
        <mc:AlternateContent xmlns:mc="http://schemas.openxmlformats.org/markup-compatibility/2006">
          <mc:Choice Requires="x14">
            <control shapeId="16406" r:id="rId24" name="Spinner 22">
              <controlPr defaultSize="0" autoPict="0">
                <anchor moveWithCells="1" sizeWithCells="1">
                  <from>
                    <xdr:col>1</xdr:col>
                    <xdr:colOff>142875</xdr:colOff>
                    <xdr:row>16</xdr:row>
                    <xdr:rowOff>28575</xdr:rowOff>
                  </from>
                  <to>
                    <xdr:col>1</xdr:col>
                    <xdr:colOff>466725</xdr:colOff>
                    <xdr:row>16</xdr:row>
                    <xdr:rowOff>304800</xdr:rowOff>
                  </to>
                </anchor>
              </controlPr>
            </control>
          </mc:Choice>
        </mc:AlternateContent>
        <mc:AlternateContent xmlns:mc="http://schemas.openxmlformats.org/markup-compatibility/2006">
          <mc:Choice Requires="x14">
            <control shapeId="16407" r:id="rId25" name="Spinner 23">
              <controlPr defaultSize="0" autoPict="0">
                <anchor moveWithCells="1" sizeWithCells="1">
                  <from>
                    <xdr:col>2</xdr:col>
                    <xdr:colOff>133350</xdr:colOff>
                    <xdr:row>16</xdr:row>
                    <xdr:rowOff>28575</xdr:rowOff>
                  </from>
                  <to>
                    <xdr:col>2</xdr:col>
                    <xdr:colOff>457200</xdr:colOff>
                    <xdr:row>16</xdr:row>
                    <xdr:rowOff>304800</xdr:rowOff>
                  </to>
                </anchor>
              </controlPr>
            </control>
          </mc:Choice>
        </mc:AlternateContent>
        <mc:AlternateContent xmlns:mc="http://schemas.openxmlformats.org/markup-compatibility/2006">
          <mc:Choice Requires="x14">
            <control shapeId="16408" r:id="rId26" name="Spinner 24">
              <controlPr defaultSize="0" autoPict="0">
                <anchor moveWithCells="1" sizeWithCells="1">
                  <from>
                    <xdr:col>3</xdr:col>
                    <xdr:colOff>142875</xdr:colOff>
                    <xdr:row>16</xdr:row>
                    <xdr:rowOff>28575</xdr:rowOff>
                  </from>
                  <to>
                    <xdr:col>3</xdr:col>
                    <xdr:colOff>466725</xdr:colOff>
                    <xdr:row>16</xdr:row>
                    <xdr:rowOff>304800</xdr:rowOff>
                  </to>
                </anchor>
              </controlPr>
            </control>
          </mc:Choice>
        </mc:AlternateContent>
        <mc:AlternateContent xmlns:mc="http://schemas.openxmlformats.org/markup-compatibility/2006">
          <mc:Choice Requires="x14">
            <control shapeId="16409" r:id="rId27" name="Spinner 25">
              <controlPr defaultSize="0" autoPict="0">
                <anchor moveWithCells="1" sizeWithCells="1">
                  <from>
                    <xdr:col>4</xdr:col>
                    <xdr:colOff>114300</xdr:colOff>
                    <xdr:row>16</xdr:row>
                    <xdr:rowOff>28575</xdr:rowOff>
                  </from>
                  <to>
                    <xdr:col>4</xdr:col>
                    <xdr:colOff>438150</xdr:colOff>
                    <xdr:row>16</xdr:row>
                    <xdr:rowOff>304800</xdr:rowOff>
                  </to>
                </anchor>
              </controlPr>
            </control>
          </mc:Choice>
        </mc:AlternateContent>
        <mc:AlternateContent xmlns:mc="http://schemas.openxmlformats.org/markup-compatibility/2006">
          <mc:Choice Requires="x14">
            <control shapeId="16410" r:id="rId28" name="Spinner 26">
              <controlPr defaultSize="0" autoPict="0">
                <anchor moveWithCells="1" sizeWithCells="1">
                  <from>
                    <xdr:col>5</xdr:col>
                    <xdr:colOff>123825</xdr:colOff>
                    <xdr:row>16</xdr:row>
                    <xdr:rowOff>28575</xdr:rowOff>
                  </from>
                  <to>
                    <xdr:col>5</xdr:col>
                    <xdr:colOff>447675</xdr:colOff>
                    <xdr:row>16</xdr:row>
                    <xdr:rowOff>304800</xdr:rowOff>
                  </to>
                </anchor>
              </controlPr>
            </control>
          </mc:Choice>
        </mc:AlternateContent>
        <mc:AlternateContent xmlns:mc="http://schemas.openxmlformats.org/markup-compatibility/2006">
          <mc:Choice Requires="x14">
            <control shapeId="16411" r:id="rId29" name="Spinner 27">
              <controlPr defaultSize="0" autoPict="0">
                <anchor moveWithCells="1" sizeWithCells="1">
                  <from>
                    <xdr:col>6</xdr:col>
                    <xdr:colOff>142875</xdr:colOff>
                    <xdr:row>16</xdr:row>
                    <xdr:rowOff>28575</xdr:rowOff>
                  </from>
                  <to>
                    <xdr:col>6</xdr:col>
                    <xdr:colOff>466725</xdr:colOff>
                    <xdr:row>16</xdr:row>
                    <xdr:rowOff>304800</xdr:rowOff>
                  </to>
                </anchor>
              </controlPr>
            </control>
          </mc:Choice>
        </mc:AlternateContent>
        <mc:AlternateContent xmlns:mc="http://schemas.openxmlformats.org/markup-compatibility/2006">
          <mc:Choice Requires="x14">
            <control shapeId="16412" r:id="rId30" name="Spinner 28">
              <controlPr defaultSize="0" autoPict="0">
                <anchor moveWithCells="1" sizeWithCells="1">
                  <from>
                    <xdr:col>7</xdr:col>
                    <xdr:colOff>133350</xdr:colOff>
                    <xdr:row>16</xdr:row>
                    <xdr:rowOff>28575</xdr:rowOff>
                  </from>
                  <to>
                    <xdr:col>7</xdr:col>
                    <xdr:colOff>457200</xdr:colOff>
                    <xdr:row>16</xdr:row>
                    <xdr:rowOff>304800</xdr:rowOff>
                  </to>
                </anchor>
              </controlPr>
            </control>
          </mc:Choice>
        </mc:AlternateContent>
        <mc:AlternateContent xmlns:mc="http://schemas.openxmlformats.org/markup-compatibility/2006">
          <mc:Choice Requires="x14">
            <control shapeId="16413" r:id="rId31" name="Spinner 29">
              <controlPr defaultSize="0" autoPict="0">
                <anchor moveWithCells="1" sizeWithCells="1">
                  <from>
                    <xdr:col>8</xdr:col>
                    <xdr:colOff>133350</xdr:colOff>
                    <xdr:row>16</xdr:row>
                    <xdr:rowOff>28575</xdr:rowOff>
                  </from>
                  <to>
                    <xdr:col>8</xdr:col>
                    <xdr:colOff>457200</xdr:colOff>
                    <xdr:row>16</xdr:row>
                    <xdr:rowOff>304800</xdr:rowOff>
                  </to>
                </anchor>
              </controlPr>
            </control>
          </mc:Choice>
        </mc:AlternateContent>
        <mc:AlternateContent xmlns:mc="http://schemas.openxmlformats.org/markup-compatibility/2006">
          <mc:Choice Requires="x14">
            <control shapeId="16414" r:id="rId32" name="Spinner 30">
              <controlPr defaultSize="0" autoPict="0">
                <anchor moveWithCells="1" sizeWithCells="1">
                  <from>
                    <xdr:col>9</xdr:col>
                    <xdr:colOff>133350</xdr:colOff>
                    <xdr:row>16</xdr:row>
                    <xdr:rowOff>28575</xdr:rowOff>
                  </from>
                  <to>
                    <xdr:col>9</xdr:col>
                    <xdr:colOff>457200</xdr:colOff>
                    <xdr:row>16</xdr:row>
                    <xdr:rowOff>304800</xdr:rowOff>
                  </to>
                </anchor>
              </controlPr>
            </control>
          </mc:Choice>
        </mc:AlternateContent>
        <mc:AlternateContent xmlns:mc="http://schemas.openxmlformats.org/markup-compatibility/2006">
          <mc:Choice Requires="x14">
            <control shapeId="16415" r:id="rId33" name="Spinner 31">
              <controlPr defaultSize="0" autoPict="0">
                <anchor moveWithCells="1" sizeWithCells="1">
                  <from>
                    <xdr:col>10</xdr:col>
                    <xdr:colOff>123825</xdr:colOff>
                    <xdr:row>16</xdr:row>
                    <xdr:rowOff>28575</xdr:rowOff>
                  </from>
                  <to>
                    <xdr:col>10</xdr:col>
                    <xdr:colOff>447675</xdr:colOff>
                    <xdr:row>16</xdr:row>
                    <xdr:rowOff>304800</xdr:rowOff>
                  </to>
                </anchor>
              </controlPr>
            </control>
          </mc:Choice>
        </mc:AlternateContent>
        <mc:AlternateContent xmlns:mc="http://schemas.openxmlformats.org/markup-compatibility/2006">
          <mc:Choice Requires="x14">
            <control shapeId="16416" r:id="rId34" name="Spinner 32">
              <controlPr defaultSize="0" autoPict="0">
                <anchor moveWithCells="1" sizeWithCells="1">
                  <from>
                    <xdr:col>11</xdr:col>
                    <xdr:colOff>133350</xdr:colOff>
                    <xdr:row>16</xdr:row>
                    <xdr:rowOff>28575</xdr:rowOff>
                  </from>
                  <to>
                    <xdr:col>11</xdr:col>
                    <xdr:colOff>457200</xdr:colOff>
                    <xdr:row>16</xdr:row>
                    <xdr:rowOff>304800</xdr:rowOff>
                  </to>
                </anchor>
              </controlPr>
            </control>
          </mc:Choice>
        </mc:AlternateContent>
        <mc:AlternateContent xmlns:mc="http://schemas.openxmlformats.org/markup-compatibility/2006">
          <mc:Choice Requires="x14">
            <control shapeId="16417" r:id="rId35" name="Spinner 33">
              <controlPr defaultSize="0" autoPict="0">
                <anchor moveWithCells="1" sizeWithCells="1">
                  <from>
                    <xdr:col>12</xdr:col>
                    <xdr:colOff>152400</xdr:colOff>
                    <xdr:row>16</xdr:row>
                    <xdr:rowOff>28575</xdr:rowOff>
                  </from>
                  <to>
                    <xdr:col>12</xdr:col>
                    <xdr:colOff>476250</xdr:colOff>
                    <xdr:row>16</xdr:row>
                    <xdr:rowOff>304800</xdr:rowOff>
                  </to>
                </anchor>
              </controlPr>
            </control>
          </mc:Choice>
        </mc:AlternateContent>
        <mc:AlternateContent xmlns:mc="http://schemas.openxmlformats.org/markup-compatibility/2006">
          <mc:Choice Requires="x14">
            <control shapeId="16418" r:id="rId36" name="Spinner 34">
              <controlPr defaultSize="0" autoPict="0">
                <anchor moveWithCells="1" sizeWithCells="1">
                  <from>
                    <xdr:col>13</xdr:col>
                    <xdr:colOff>133350</xdr:colOff>
                    <xdr:row>16</xdr:row>
                    <xdr:rowOff>28575</xdr:rowOff>
                  </from>
                  <to>
                    <xdr:col>13</xdr:col>
                    <xdr:colOff>457200</xdr:colOff>
                    <xdr:row>16</xdr:row>
                    <xdr:rowOff>304800</xdr:rowOff>
                  </to>
                </anchor>
              </controlPr>
            </control>
          </mc:Choice>
        </mc:AlternateContent>
        <mc:AlternateContent xmlns:mc="http://schemas.openxmlformats.org/markup-compatibility/2006">
          <mc:Choice Requires="x14">
            <control shapeId="16419" r:id="rId37" name="Spinner 35">
              <controlPr defaultSize="0" autoPict="0">
                <anchor moveWithCells="1" sizeWithCells="1">
                  <from>
                    <xdr:col>14</xdr:col>
                    <xdr:colOff>133350</xdr:colOff>
                    <xdr:row>16</xdr:row>
                    <xdr:rowOff>28575</xdr:rowOff>
                  </from>
                  <to>
                    <xdr:col>14</xdr:col>
                    <xdr:colOff>457200</xdr:colOff>
                    <xdr:row>16</xdr:row>
                    <xdr:rowOff>304800</xdr:rowOff>
                  </to>
                </anchor>
              </controlPr>
            </control>
          </mc:Choice>
        </mc:AlternateContent>
        <mc:AlternateContent xmlns:mc="http://schemas.openxmlformats.org/markup-compatibility/2006">
          <mc:Choice Requires="x14">
            <control shapeId="16420" r:id="rId38" name="Spinner 36">
              <controlPr defaultSize="0" autoPict="0">
                <anchor moveWithCells="1" sizeWithCells="1">
                  <from>
                    <xdr:col>15</xdr:col>
                    <xdr:colOff>142875</xdr:colOff>
                    <xdr:row>16</xdr:row>
                    <xdr:rowOff>28575</xdr:rowOff>
                  </from>
                  <to>
                    <xdr:col>15</xdr:col>
                    <xdr:colOff>466725</xdr:colOff>
                    <xdr:row>16</xdr:row>
                    <xdr:rowOff>304800</xdr:rowOff>
                  </to>
                </anchor>
              </controlPr>
            </control>
          </mc:Choice>
        </mc:AlternateContent>
        <mc:AlternateContent xmlns:mc="http://schemas.openxmlformats.org/markup-compatibility/2006">
          <mc:Choice Requires="x14">
            <control shapeId="16421" r:id="rId39" name="Spinner 37">
              <controlPr defaultSize="0" autoPict="0">
                <anchor moveWithCells="1" sizeWithCells="1">
                  <from>
                    <xdr:col>16</xdr:col>
                    <xdr:colOff>133350</xdr:colOff>
                    <xdr:row>16</xdr:row>
                    <xdr:rowOff>28575</xdr:rowOff>
                  </from>
                  <to>
                    <xdr:col>16</xdr:col>
                    <xdr:colOff>457200</xdr:colOff>
                    <xdr:row>16</xdr:row>
                    <xdr:rowOff>304800</xdr:rowOff>
                  </to>
                </anchor>
              </controlPr>
            </control>
          </mc:Choice>
        </mc:AlternateContent>
        <mc:AlternateContent xmlns:mc="http://schemas.openxmlformats.org/markup-compatibility/2006">
          <mc:Choice Requires="x14">
            <control shapeId="16422" r:id="rId40" name="Spinner 38">
              <controlPr defaultSize="0" autoPict="0">
                <anchor moveWithCells="1" sizeWithCells="1">
                  <from>
                    <xdr:col>17</xdr:col>
                    <xdr:colOff>114300</xdr:colOff>
                    <xdr:row>16</xdr:row>
                    <xdr:rowOff>28575</xdr:rowOff>
                  </from>
                  <to>
                    <xdr:col>17</xdr:col>
                    <xdr:colOff>438150</xdr:colOff>
                    <xdr:row>16</xdr:row>
                    <xdr:rowOff>304800</xdr:rowOff>
                  </to>
                </anchor>
              </controlPr>
            </control>
          </mc:Choice>
        </mc:AlternateContent>
        <mc:AlternateContent xmlns:mc="http://schemas.openxmlformats.org/markup-compatibility/2006">
          <mc:Choice Requires="x14">
            <control shapeId="16423" r:id="rId41" name="Spinner 39">
              <controlPr defaultSize="0" autoPict="0">
                <anchor moveWithCells="1" sizeWithCells="1">
                  <from>
                    <xdr:col>18</xdr:col>
                    <xdr:colOff>152400</xdr:colOff>
                    <xdr:row>16</xdr:row>
                    <xdr:rowOff>28575</xdr:rowOff>
                  </from>
                  <to>
                    <xdr:col>18</xdr:col>
                    <xdr:colOff>476250</xdr:colOff>
                    <xdr:row>16</xdr:row>
                    <xdr:rowOff>304800</xdr:rowOff>
                  </to>
                </anchor>
              </controlPr>
            </control>
          </mc:Choice>
        </mc:AlternateContent>
        <mc:AlternateContent xmlns:mc="http://schemas.openxmlformats.org/markup-compatibility/2006">
          <mc:Choice Requires="x14">
            <control shapeId="16424" r:id="rId42" name="Spinner 40">
              <controlPr defaultSize="0" autoPict="0">
                <anchor moveWithCells="1" sizeWithCells="1">
                  <from>
                    <xdr:col>19</xdr:col>
                    <xdr:colOff>123825</xdr:colOff>
                    <xdr:row>16</xdr:row>
                    <xdr:rowOff>28575</xdr:rowOff>
                  </from>
                  <to>
                    <xdr:col>19</xdr:col>
                    <xdr:colOff>447675</xdr:colOff>
                    <xdr:row>16</xdr:row>
                    <xdr:rowOff>304800</xdr:rowOff>
                  </to>
                </anchor>
              </controlPr>
            </control>
          </mc:Choice>
        </mc:AlternateContent>
        <mc:AlternateContent xmlns:mc="http://schemas.openxmlformats.org/markup-compatibility/2006">
          <mc:Choice Requires="x14">
            <control shapeId="16425" r:id="rId43" name="Spinner 41">
              <controlPr defaultSize="0" autoPict="0">
                <anchor moveWithCells="1" sizeWithCells="1">
                  <from>
                    <xdr:col>20</xdr:col>
                    <xdr:colOff>133350</xdr:colOff>
                    <xdr:row>16</xdr:row>
                    <xdr:rowOff>28575</xdr:rowOff>
                  </from>
                  <to>
                    <xdr:col>20</xdr:col>
                    <xdr:colOff>457200</xdr:colOff>
                    <xdr:row>16</xdr:row>
                    <xdr:rowOff>304800</xdr:rowOff>
                  </to>
                </anchor>
              </controlPr>
            </control>
          </mc:Choice>
        </mc:AlternateContent>
        <mc:AlternateContent xmlns:mc="http://schemas.openxmlformats.org/markup-compatibility/2006">
          <mc:Choice Requires="x14">
            <control shapeId="16426" r:id="rId44" name="Spinner 42">
              <controlPr defaultSize="0" autoPict="0">
                <anchor moveWithCells="1" sizeWithCells="1">
                  <from>
                    <xdr:col>9</xdr:col>
                    <xdr:colOff>161925</xdr:colOff>
                    <xdr:row>25</xdr:row>
                    <xdr:rowOff>19050</xdr:rowOff>
                  </from>
                  <to>
                    <xdr:col>9</xdr:col>
                    <xdr:colOff>552450</xdr:colOff>
                    <xdr:row>25</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6C6CE-0560-4AF7-9BDA-1C7D8D42224C}">
  <sheetPr>
    <pageSetUpPr fitToPage="1"/>
  </sheetPr>
  <dimension ref="A8:W76"/>
  <sheetViews>
    <sheetView workbookViewId="0">
      <selection activeCell="A27" sqref="A27"/>
    </sheetView>
  </sheetViews>
  <sheetFormatPr defaultRowHeight="15" x14ac:dyDescent="0.25"/>
  <cols>
    <col min="1" max="1" width="24.42578125" customWidth="1"/>
    <col min="2" max="21" width="11.5703125" customWidth="1"/>
    <col min="22" max="22" width="1.85546875" customWidth="1"/>
  </cols>
  <sheetData>
    <row r="8" spans="1:21" s="1" customFormat="1" ht="25.5" customHeight="1" x14ac:dyDescent="0.25">
      <c r="A8" s="12"/>
    </row>
    <row r="9" spans="1:21" s="1" customFormat="1" ht="25.5" customHeight="1" x14ac:dyDescent="0.25">
      <c r="A9" s="12"/>
    </row>
    <row r="10" spans="1:21" s="1" customFormat="1" ht="25.5" customHeight="1" x14ac:dyDescent="0.25">
      <c r="A10" s="12"/>
    </row>
    <row r="11" spans="1:21" s="1" customFormat="1" ht="25.5" customHeight="1" x14ac:dyDescent="0.25">
      <c r="A11" s="12"/>
    </row>
    <row r="12" spans="1:21" s="1" customFormat="1" ht="25.5" customHeight="1" x14ac:dyDescent="0.25">
      <c r="A12" s="12"/>
    </row>
    <row r="13" spans="1:21" s="1" customFormat="1" ht="25.5" customHeight="1" x14ac:dyDescent="0.25">
      <c r="A13" s="12"/>
    </row>
    <row r="14" spans="1:21" s="1" customFormat="1" ht="25.5" customHeight="1" x14ac:dyDescent="0.25">
      <c r="A14" s="12"/>
    </row>
    <row r="15" spans="1:21" s="1" customFormat="1" ht="25.5" customHeight="1" x14ac:dyDescent="0.25">
      <c r="A15" s="12"/>
    </row>
    <row r="16" spans="1:21" s="28" customFormat="1" ht="25.5" customHeight="1" x14ac:dyDescent="0.25">
      <c r="A16" s="26" t="str">
        <f>CONCATENATE("Tax = ", O26," Billion")</f>
        <v>Tax = 07.72 Billion</v>
      </c>
      <c r="B16" s="29" t="str">
        <f>'Income Tx Dist by Percentile'!H43</f>
        <v/>
      </c>
      <c r="C16" s="29">
        <f>'Income Tx Dist by Percentile'!H44</f>
        <v>0.23838461110704098</v>
      </c>
      <c r="D16" s="29">
        <f>'Income Tx Dist by Percentile'!H45</f>
        <v>0.66964923621100003</v>
      </c>
      <c r="E16" s="29">
        <f>'Income Tx Dist by Percentile'!H46</f>
        <v>1.3965154610097017</v>
      </c>
      <c r="F16" s="29">
        <f>'Income Tx Dist by Percentile'!H47</f>
        <v>2.2559852052362004</v>
      </c>
      <c r="G16" s="29">
        <f>'Income Tx Dist by Percentile'!H48</f>
        <v>1.4866944810954215</v>
      </c>
      <c r="H16" s="29">
        <f>'Income Tx Dist by Percentile'!H49</f>
        <v>1.670670173043687</v>
      </c>
      <c r="I16" s="29" t="str">
        <f>'Income Tx Dist by Percentile'!H50</f>
        <v/>
      </c>
      <c r="J16" s="29" t="str">
        <f>'Income Tx Dist by Percentile'!H51</f>
        <v/>
      </c>
      <c r="K16" s="29" t="str">
        <f>'Income Tx Dist by Percentile'!H52</f>
        <v/>
      </c>
      <c r="L16" s="29" t="str">
        <f>'Income Tx Dist by Percentile'!H53</f>
        <v/>
      </c>
      <c r="M16" s="29" t="str">
        <f>'Income Tx Dist by Percentile'!H54</f>
        <v/>
      </c>
      <c r="N16" s="29" t="str">
        <f>'Income Tx Dist by Percentile'!H55</f>
        <v/>
      </c>
      <c r="O16" s="29" t="str">
        <f>'Income Tx Dist by Percentile'!H56</f>
        <v/>
      </c>
      <c r="P16" s="29" t="str">
        <f>'Income Tx Dist by Percentile'!H57</f>
        <v/>
      </c>
      <c r="Q16" s="29" t="str">
        <f>'Income Tx Dist by Percentile'!H58</f>
        <v/>
      </c>
      <c r="R16" s="29" t="str">
        <f>'Income Tx Dist by Percentile'!H59</f>
        <v/>
      </c>
      <c r="S16" s="29" t="str">
        <f>'Income Tx Dist by Percentile'!H60</f>
        <v/>
      </c>
      <c r="T16" s="29" t="str">
        <f>'Income Tx Dist by Percentile'!H61</f>
        <v/>
      </c>
      <c r="U16" s="29" t="str">
        <f>'Income Tx Dist by Percentile'!H62</f>
        <v/>
      </c>
    </row>
    <row r="17" spans="1:22" s="1" customFormat="1" ht="25.5" customHeight="1" x14ac:dyDescent="0.25">
      <c r="A17" s="12"/>
    </row>
    <row r="18" spans="1:22" s="1" customFormat="1" ht="25.5" customHeight="1" x14ac:dyDescent="0.25">
      <c r="A18" s="4" t="s">
        <v>10</v>
      </c>
      <c r="B18" s="53">
        <v>0</v>
      </c>
      <c r="C18" s="53">
        <v>9.3468808389587288</v>
      </c>
      <c r="D18" s="53">
        <v>13.333799456534875</v>
      </c>
      <c r="E18" s="53">
        <v>15.198208840351668</v>
      </c>
      <c r="F18" s="53">
        <v>17.924168868925115</v>
      </c>
      <c r="G18" s="53">
        <v>21.793848687518658</v>
      </c>
      <c r="H18" s="53">
        <v>23.706947019271404</v>
      </c>
      <c r="I18" s="53">
        <v>0</v>
      </c>
      <c r="J18" s="53">
        <v>0</v>
      </c>
      <c r="K18" s="53">
        <v>0</v>
      </c>
      <c r="L18" s="53">
        <v>0</v>
      </c>
      <c r="M18" s="53">
        <v>0</v>
      </c>
      <c r="N18" s="53">
        <v>0</v>
      </c>
      <c r="O18" s="53">
        <v>0</v>
      </c>
      <c r="P18" s="53">
        <v>0</v>
      </c>
      <c r="Q18" s="53">
        <v>0</v>
      </c>
      <c r="R18" s="53">
        <v>0</v>
      </c>
      <c r="S18" s="53">
        <v>0</v>
      </c>
      <c r="T18" s="53">
        <v>0</v>
      </c>
      <c r="U18" s="53">
        <v>0</v>
      </c>
    </row>
    <row r="19" spans="1:22" s="28" customFormat="1" ht="25.5" customHeight="1" x14ac:dyDescent="0.25">
      <c r="A19" s="26" t="s">
        <v>153</v>
      </c>
      <c r="B19" s="27" t="str">
        <f>'Income Tx Dist by Percentile'!I43</f>
        <v/>
      </c>
      <c r="C19" s="27">
        <f>'Income Tx Dist by Percentile'!I44</f>
        <v>3.3766486993049093E-2</v>
      </c>
      <c r="D19" s="27">
        <f>'Income Tx Dist by Percentile'!I45</f>
        <v>4.8169605847587497E-2</v>
      </c>
      <c r="E19" s="27">
        <f>'Income Tx Dist by Percentile'!I46</f>
        <v>5.4904960271489806E-2</v>
      </c>
      <c r="F19" s="27">
        <f>'Income Tx Dist by Percentile'!I47</f>
        <v>6.475274751028072E-2</v>
      </c>
      <c r="G19" s="27">
        <f>'Income Tx Dist by Percentile'!I48</f>
        <v>7.8732330166045042E-2</v>
      </c>
      <c r="H19" s="27">
        <f>'Income Tx Dist by Percentile'!I49</f>
        <v>8.5643577998188114E-2</v>
      </c>
      <c r="I19" s="27" t="str">
        <f>'Income Tx Dist by Percentile'!I50</f>
        <v/>
      </c>
      <c r="J19" s="27" t="str">
        <f>'Income Tx Dist by Percentile'!I51</f>
        <v/>
      </c>
      <c r="K19" s="27" t="str">
        <f>'Income Tx Dist by Percentile'!I52</f>
        <v/>
      </c>
      <c r="L19" s="27" t="str">
        <f>'Income Tx Dist by Percentile'!I53</f>
        <v/>
      </c>
      <c r="M19" s="27" t="str">
        <f>'Income Tx Dist by Percentile'!I54</f>
        <v/>
      </c>
      <c r="N19" s="27" t="str">
        <f>'Income Tx Dist by Percentile'!I55</f>
        <v/>
      </c>
      <c r="O19" s="27" t="str">
        <f>'Income Tx Dist by Percentile'!I56</f>
        <v/>
      </c>
      <c r="P19" s="27" t="str">
        <f>'Income Tx Dist by Percentile'!I57</f>
        <v/>
      </c>
      <c r="Q19" s="27" t="str">
        <f>'Income Tx Dist by Percentile'!I58</f>
        <v/>
      </c>
      <c r="R19" s="27" t="str">
        <f>'Income Tx Dist by Percentile'!I59</f>
        <v/>
      </c>
      <c r="S19" s="27" t="str">
        <f>'Income Tx Dist by Percentile'!I60</f>
        <v/>
      </c>
      <c r="T19" s="27" t="str">
        <f>'Income Tx Dist by Percentile'!I61</f>
        <v/>
      </c>
      <c r="U19" s="27" t="str">
        <f>'Income Tx Dist by Percentile'!I62</f>
        <v/>
      </c>
    </row>
    <row r="20" spans="1:22" s="1" customFormat="1" ht="25.5" customHeight="1" x14ac:dyDescent="0.25">
      <c r="A20" s="4" t="s">
        <v>9</v>
      </c>
      <c r="B20" s="53">
        <v>0</v>
      </c>
      <c r="C20" s="53">
        <v>0</v>
      </c>
      <c r="D20" s="53">
        <v>0</v>
      </c>
      <c r="E20" s="53">
        <v>0</v>
      </c>
      <c r="F20" s="53">
        <v>0</v>
      </c>
      <c r="G20" s="53">
        <v>0</v>
      </c>
      <c r="H20" s="53">
        <v>0</v>
      </c>
      <c r="I20" s="53">
        <v>0</v>
      </c>
      <c r="J20" s="53">
        <v>0</v>
      </c>
      <c r="K20" s="53">
        <v>0</v>
      </c>
      <c r="L20" s="53">
        <v>0</v>
      </c>
      <c r="M20" s="53">
        <v>0</v>
      </c>
      <c r="N20" s="53">
        <v>0</v>
      </c>
      <c r="O20" s="53">
        <v>0</v>
      </c>
      <c r="P20" s="53">
        <v>0</v>
      </c>
      <c r="Q20" s="53">
        <v>0</v>
      </c>
      <c r="R20" s="53">
        <v>0</v>
      </c>
      <c r="S20" s="53">
        <v>0</v>
      </c>
      <c r="T20" s="53">
        <v>0</v>
      </c>
      <c r="U20" s="53">
        <v>0</v>
      </c>
    </row>
    <row r="21" spans="1:22" s="1" customFormat="1" ht="25.5" customHeight="1" x14ac:dyDescent="0.25">
      <c r="A21" s="12"/>
    </row>
    <row r="22" spans="1:22" s="13" customFormat="1" ht="25.5" customHeight="1" x14ac:dyDescent="0.25">
      <c r="A22" s="17" t="str">
        <f>IF('Income Tx Dist by Percentile'!D66&lt;0,"Error - Minimums too high",IF('Income Tx Dist by Percentile'!D66&gt;1,"Error - Maximums too low",""))</f>
        <v/>
      </c>
      <c r="B22" s="16" t="str">
        <f t="shared" ref="B22:C22" si="0">IF(B20&gt;B18,"Error             min &gt; max","")</f>
        <v/>
      </c>
      <c r="C22" s="16" t="str">
        <f t="shared" si="0"/>
        <v/>
      </c>
      <c r="D22" s="16" t="str">
        <f>IF(D20&gt;D18,"Error             min &gt; max","")</f>
        <v/>
      </c>
      <c r="E22" s="16" t="str">
        <f t="shared" ref="E22:U22" si="1">IF(E20&gt;E18,"Error             min &gt; max","")</f>
        <v/>
      </c>
      <c r="F22" s="16" t="str">
        <f t="shared" si="1"/>
        <v/>
      </c>
      <c r="G22" s="16" t="str">
        <f t="shared" si="1"/>
        <v/>
      </c>
      <c r="H22" s="16" t="str">
        <f t="shared" si="1"/>
        <v/>
      </c>
      <c r="I22" s="16" t="str">
        <f t="shared" si="1"/>
        <v/>
      </c>
      <c r="J22" s="16" t="str">
        <f t="shared" si="1"/>
        <v/>
      </c>
      <c r="K22" s="16" t="str">
        <f t="shared" si="1"/>
        <v/>
      </c>
      <c r="L22" s="16" t="str">
        <f t="shared" si="1"/>
        <v/>
      </c>
      <c r="M22" s="16" t="str">
        <f t="shared" si="1"/>
        <v/>
      </c>
      <c r="N22" s="16" t="str">
        <f t="shared" si="1"/>
        <v/>
      </c>
      <c r="O22" s="16" t="str">
        <f t="shared" si="1"/>
        <v/>
      </c>
      <c r="P22" s="16" t="str">
        <f t="shared" si="1"/>
        <v/>
      </c>
      <c r="Q22" s="16" t="str">
        <f t="shared" si="1"/>
        <v/>
      </c>
      <c r="R22" s="16" t="str">
        <f t="shared" si="1"/>
        <v/>
      </c>
      <c r="S22" s="16" t="str">
        <f t="shared" si="1"/>
        <v/>
      </c>
      <c r="T22" s="16" t="str">
        <f t="shared" si="1"/>
        <v/>
      </c>
      <c r="U22" s="16" t="str">
        <f t="shared" si="1"/>
        <v/>
      </c>
    </row>
    <row r="23" spans="1:22" s="35" customFormat="1" ht="25.5" customHeight="1" x14ac:dyDescent="0.25">
      <c r="A23" s="31" t="s">
        <v>46</v>
      </c>
      <c r="B23" s="40">
        <v>-0.57635000000000003</v>
      </c>
      <c r="C23" s="40">
        <v>7.0597989999999999</v>
      </c>
      <c r="D23" s="40">
        <v>13.901904</v>
      </c>
      <c r="E23" s="40">
        <v>25.435141999999999</v>
      </c>
      <c r="F23" s="40">
        <v>34.839992000000002</v>
      </c>
      <c r="G23" s="40">
        <v>18.882897</v>
      </c>
      <c r="H23" s="40">
        <v>19.507244</v>
      </c>
      <c r="I23" s="40"/>
      <c r="J23" s="40"/>
      <c r="K23" s="40"/>
      <c r="L23" s="40"/>
      <c r="M23" s="40"/>
      <c r="N23" s="40"/>
      <c r="O23" s="40"/>
      <c r="P23" s="40"/>
      <c r="Q23" s="40"/>
      <c r="R23" s="40"/>
      <c r="S23" s="40"/>
      <c r="T23" s="40"/>
      <c r="U23" s="33"/>
    </row>
    <row r="24" spans="1:22" s="26" customFormat="1" ht="78" customHeight="1" x14ac:dyDescent="0.3">
      <c r="A24" s="26" t="s">
        <v>131</v>
      </c>
      <c r="B24" s="37" t="s">
        <v>124</v>
      </c>
      <c r="C24" s="37" t="s">
        <v>125</v>
      </c>
      <c r="D24" s="37" t="s">
        <v>126</v>
      </c>
      <c r="E24" s="37" t="s">
        <v>127</v>
      </c>
      <c r="F24" s="37" t="s">
        <v>128</v>
      </c>
      <c r="G24" s="37" t="s">
        <v>129</v>
      </c>
      <c r="H24" s="37" t="s">
        <v>130</v>
      </c>
      <c r="I24" s="37"/>
      <c r="J24" s="37"/>
      <c r="K24" s="37"/>
      <c r="L24" s="37"/>
      <c r="M24" s="37"/>
      <c r="N24" s="37"/>
      <c r="O24" s="37"/>
      <c r="P24" s="37"/>
      <c r="Q24" s="37"/>
      <c r="R24" s="37"/>
      <c r="S24" s="37"/>
      <c r="T24" s="38"/>
      <c r="U24" s="39"/>
    </row>
    <row r="25" spans="1:22" s="1" customFormat="1" ht="4.5" customHeight="1" thickBot="1" x14ac:dyDescent="0.3"/>
    <row r="26" spans="1:22" s="1" customFormat="1" ht="28.5" customHeight="1" x14ac:dyDescent="0.25">
      <c r="A26" s="1" t="s">
        <v>154</v>
      </c>
      <c r="B26"/>
      <c r="C26" s="41">
        <f>'Tax Calculator Main Sheet'!D16</f>
        <v>7.7178991677030515</v>
      </c>
      <c r="D26" s="5" t="s">
        <v>111</v>
      </c>
      <c r="H26" s="45" t="s">
        <v>103</v>
      </c>
      <c r="I26" s="46" t="str">
        <f>LOOKUP(V26,V74:V76,W74:W76)</f>
        <v>Tax Rate</v>
      </c>
      <c r="J26" s="47"/>
      <c r="K26" s="48" t="s">
        <v>45</v>
      </c>
      <c r="L26" s="49"/>
      <c r="O26" s="14" t="str">
        <f>TEXT(SUM(B16:U16),"00.00")</f>
        <v>07.72</v>
      </c>
      <c r="P26" s="1" t="s">
        <v>33</v>
      </c>
      <c r="V26" s="55">
        <v>3</v>
      </c>
    </row>
    <row r="27" spans="1:22" ht="15.75" thickBot="1" x14ac:dyDescent="0.3">
      <c r="A27" s="58" t="s">
        <v>171</v>
      </c>
      <c r="C27" s="42">
        <f>C26/7.15</f>
        <v>1.0794264570214058</v>
      </c>
      <c r="D27" t="s">
        <v>107</v>
      </c>
      <c r="H27" s="50" t="s">
        <v>104</v>
      </c>
      <c r="I27" s="51"/>
      <c r="J27" s="51"/>
      <c r="K27" s="51"/>
      <c r="L27" s="52"/>
    </row>
    <row r="28" spans="1:22" s="1" customFormat="1" ht="25.5" customHeight="1" x14ac:dyDescent="0.35">
      <c r="A28" s="56" t="s">
        <v>142</v>
      </c>
      <c r="B28" s="1">
        <v>1</v>
      </c>
      <c r="C28" s="1">
        <v>2</v>
      </c>
      <c r="D28" s="1">
        <v>3</v>
      </c>
      <c r="E28" s="1">
        <v>4</v>
      </c>
      <c r="F28" s="1">
        <v>5</v>
      </c>
      <c r="G28" s="1">
        <v>6</v>
      </c>
      <c r="H28" s="1">
        <v>7</v>
      </c>
      <c r="I28" s="1">
        <v>8</v>
      </c>
      <c r="J28" s="1">
        <v>9</v>
      </c>
      <c r="K28" s="1">
        <v>10</v>
      </c>
      <c r="L28" s="1">
        <v>11</v>
      </c>
      <c r="M28" s="1">
        <v>12</v>
      </c>
      <c r="N28" s="1">
        <v>13</v>
      </c>
      <c r="O28" s="1">
        <v>14</v>
      </c>
      <c r="P28" s="1">
        <v>15</v>
      </c>
      <c r="Q28" s="1">
        <v>16</v>
      </c>
      <c r="R28" s="1">
        <v>17</v>
      </c>
      <c r="S28" s="1">
        <v>18</v>
      </c>
      <c r="T28" s="1">
        <v>19</v>
      </c>
      <c r="U28" s="1">
        <v>20</v>
      </c>
    </row>
    <row r="29" spans="1:22" x14ac:dyDescent="0.25">
      <c r="A29" t="s">
        <v>108</v>
      </c>
      <c r="B29" s="53">
        <v>0</v>
      </c>
      <c r="C29" s="53">
        <v>9.3468808389587288</v>
      </c>
      <c r="D29" s="53">
        <v>13.333799456534875</v>
      </c>
      <c r="E29" s="53">
        <v>15.198208840351668</v>
      </c>
      <c r="F29" s="53">
        <v>17.924168868925115</v>
      </c>
      <c r="G29" s="53">
        <v>21.793848687518658</v>
      </c>
      <c r="H29" s="53">
        <v>23.706947019271404</v>
      </c>
      <c r="I29" s="53">
        <v>0</v>
      </c>
      <c r="J29" s="53">
        <v>0</v>
      </c>
      <c r="K29" s="53">
        <v>0</v>
      </c>
      <c r="L29" s="53">
        <v>0</v>
      </c>
      <c r="M29" s="53">
        <v>0</v>
      </c>
      <c r="N29" s="53">
        <v>0</v>
      </c>
      <c r="O29" s="53">
        <v>0</v>
      </c>
      <c r="P29" s="53">
        <v>0</v>
      </c>
      <c r="Q29" s="53">
        <v>0</v>
      </c>
      <c r="R29" s="53">
        <v>0</v>
      </c>
      <c r="S29" s="53">
        <v>0</v>
      </c>
      <c r="T29" s="53">
        <v>0</v>
      </c>
      <c r="U29" s="53">
        <v>0</v>
      </c>
    </row>
    <row r="31" spans="1:22" x14ac:dyDescent="0.25">
      <c r="A31" t="s">
        <v>100</v>
      </c>
    </row>
    <row r="32" spans="1:22" x14ac:dyDescent="0.25">
      <c r="A32" t="s">
        <v>150</v>
      </c>
    </row>
    <row r="40" spans="1:12" x14ac:dyDescent="0.25">
      <c r="A40" t="s">
        <v>59</v>
      </c>
    </row>
    <row r="42" spans="1:12" x14ac:dyDescent="0.25">
      <c r="B42" s="6" t="s">
        <v>0</v>
      </c>
      <c r="C42" s="6" t="s">
        <v>2</v>
      </c>
      <c r="D42" s="6" t="s">
        <v>3</v>
      </c>
      <c r="E42" s="6" t="s">
        <v>4</v>
      </c>
      <c r="F42" s="6" t="s">
        <v>7</v>
      </c>
      <c r="G42" s="6" t="s">
        <v>5</v>
      </c>
      <c r="H42" s="6" t="s">
        <v>6</v>
      </c>
      <c r="I42" s="6" t="s">
        <v>1</v>
      </c>
      <c r="J42" s="6"/>
      <c r="K42" s="6"/>
      <c r="L42" s="6"/>
    </row>
    <row r="43" spans="1:12" x14ac:dyDescent="0.25">
      <c r="A43" t="str">
        <f>'Income Tx Dist by Percentile'!B24</f>
        <v>First 20%</v>
      </c>
      <c r="B43" s="6">
        <v>1</v>
      </c>
      <c r="C43" s="6">
        <f>'Income Tx Dist by Percentile'!B23</f>
        <v>-0.57635000000000003</v>
      </c>
      <c r="D43" s="6">
        <f>$C43*'Income Tx Dist by Percentile'!B20/100</f>
        <v>0</v>
      </c>
      <c r="E43" s="6">
        <f>$C43*'Income Tx Dist by Percentile'!B18/100</f>
        <v>0</v>
      </c>
      <c r="F43" s="6">
        <f t="shared" ref="F43:F62" si="2">E43-D43</f>
        <v>0</v>
      </c>
      <c r="G43" s="6"/>
      <c r="H43" s="7" t="str">
        <f>IF(((F43)*D$66+D43)=0,"",(F43)*D$66+D43)</f>
        <v/>
      </c>
      <c r="I43" s="8" t="str">
        <f t="shared" ref="I43" si="3">IF(OR(C43=0,E43=0), "",H43/C43)</f>
        <v/>
      </c>
      <c r="J43" s="6"/>
      <c r="K43" s="6"/>
      <c r="L43" s="6"/>
    </row>
    <row r="44" spans="1:12" x14ac:dyDescent="0.25">
      <c r="A44" t="str">
        <f>'Income Tx Dist by Percentile'!C24</f>
        <v>Second 20%</v>
      </c>
      <c r="B44" s="6">
        <v>2</v>
      </c>
      <c r="C44" s="6">
        <f>'Income Tx Dist by Percentile'!C23</f>
        <v>7.0597989999999999</v>
      </c>
      <c r="D44" s="6">
        <f>$C44*'Income Tx Dist by Percentile'!C20/100</f>
        <v>0</v>
      </c>
      <c r="E44" s="6">
        <f>$C44*'Income Tx Dist by Percentile'!C18/100</f>
        <v>0.65987099999999999</v>
      </c>
      <c r="F44" s="6">
        <f t="shared" si="2"/>
        <v>0.65987099999999999</v>
      </c>
      <c r="G44" s="6"/>
      <c r="H44" s="7">
        <f>IF(((F44)*D$66+D44)=0,"",(F44)*D$66+D44)</f>
        <v>0.23838461110704098</v>
      </c>
      <c r="I44" s="8">
        <f>IF(OR(C44=0,E44=0), "",H44/C44)</f>
        <v>3.3766486993049093E-2</v>
      </c>
      <c r="J44" s="6"/>
      <c r="K44" s="6"/>
      <c r="L44" s="6"/>
    </row>
    <row r="45" spans="1:12" x14ac:dyDescent="0.25">
      <c r="A45" t="str">
        <f>'Income Tx Dist by Percentile'!D24</f>
        <v>Middle 20%</v>
      </c>
      <c r="B45" s="6">
        <v>3</v>
      </c>
      <c r="C45" s="6">
        <f>'Income Tx Dist by Percentile'!D23</f>
        <v>13.901904</v>
      </c>
      <c r="D45" s="6">
        <f>$C45*'Income Tx Dist by Percentile'!D20/100</f>
        <v>0</v>
      </c>
      <c r="E45" s="6">
        <f>$C45*'Income Tx Dist by Percentile'!D18/100</f>
        <v>1.8536520000000001</v>
      </c>
      <c r="F45" s="6">
        <f t="shared" si="2"/>
        <v>1.8536520000000001</v>
      </c>
      <c r="G45" s="6"/>
      <c r="H45" s="7">
        <f t="shared" ref="H45:H62" si="4">IF(((F45)*D$66+D45)=0,"",(F45)*D$66+D45)</f>
        <v>0.66964923621100003</v>
      </c>
      <c r="I45" s="8">
        <f t="shared" ref="I45:I62" si="5">IF(OR(C45=0,E45=0), "",H45/C45)</f>
        <v>4.8169605847587497E-2</v>
      </c>
      <c r="J45" s="6"/>
      <c r="K45" s="6"/>
      <c r="L45" s="6"/>
    </row>
    <row r="46" spans="1:12" x14ac:dyDescent="0.25">
      <c r="A46" t="str">
        <f>'Income Tx Dist by Percentile'!E24</f>
        <v>Fourth 20%</v>
      </c>
      <c r="B46" s="6">
        <v>4</v>
      </c>
      <c r="C46" s="6">
        <f>'Income Tx Dist by Percentile'!E23</f>
        <v>25.435141999999999</v>
      </c>
      <c r="D46" s="6">
        <f>$C46*'Income Tx Dist by Percentile'!E20/100</f>
        <v>0</v>
      </c>
      <c r="E46" s="6">
        <f>$C46*'Income Tx Dist by Percentile'!E18/100</f>
        <v>3.8656860000000002</v>
      </c>
      <c r="F46" s="6">
        <f t="shared" si="2"/>
        <v>3.8656860000000002</v>
      </c>
      <c r="G46" s="6"/>
      <c r="H46" s="7">
        <f t="shared" si="4"/>
        <v>1.3965154610097017</v>
      </c>
      <c r="I46" s="8">
        <f t="shared" si="5"/>
        <v>5.4904960271489806E-2</v>
      </c>
      <c r="J46" s="6"/>
      <c r="K46" s="6"/>
      <c r="L46" s="6"/>
    </row>
    <row r="47" spans="1:12" x14ac:dyDescent="0.25">
      <c r="A47" t="str">
        <f>'Income Tx Dist by Percentile'!F24</f>
        <v>Next 15%</v>
      </c>
      <c r="B47" s="6">
        <v>5</v>
      </c>
      <c r="C47" s="6">
        <f>'Income Tx Dist by Percentile'!F23</f>
        <v>34.839992000000002</v>
      </c>
      <c r="D47" s="6">
        <f>$C47*'Income Tx Dist by Percentile'!F20/100</f>
        <v>0</v>
      </c>
      <c r="E47" s="6">
        <f>$C47*'Income Tx Dist by Percentile'!F18/100</f>
        <v>6.2447790000000012</v>
      </c>
      <c r="F47" s="6">
        <f t="shared" si="2"/>
        <v>6.2447790000000012</v>
      </c>
      <c r="G47" s="6"/>
      <c r="H47" s="7">
        <f t="shared" si="4"/>
        <v>2.2559852052362004</v>
      </c>
      <c r="I47" s="8">
        <f t="shared" si="5"/>
        <v>6.475274751028072E-2</v>
      </c>
      <c r="J47" s="6"/>
      <c r="K47" s="6"/>
      <c r="L47" s="6"/>
    </row>
    <row r="48" spans="1:12" x14ac:dyDescent="0.25">
      <c r="A48" t="str">
        <f>'Income Tx Dist by Percentile'!G24</f>
        <v>Next 4%</v>
      </c>
      <c r="B48" s="6">
        <v>6</v>
      </c>
      <c r="C48" s="6">
        <f>'Income Tx Dist by Percentile'!G23</f>
        <v>18.882897</v>
      </c>
      <c r="D48" s="6">
        <f>$C48*'Income Tx Dist by Percentile'!G20/100</f>
        <v>0</v>
      </c>
      <c r="E48" s="6">
        <f>$C48*'Income Tx Dist by Percentile'!G18/100</f>
        <v>4.11531</v>
      </c>
      <c r="F48" s="6">
        <f t="shared" si="2"/>
        <v>4.11531</v>
      </c>
      <c r="G48" s="6"/>
      <c r="H48" s="7">
        <f t="shared" si="4"/>
        <v>1.4866944810954215</v>
      </c>
      <c r="I48" s="8">
        <f t="shared" si="5"/>
        <v>7.8732330166045042E-2</v>
      </c>
    </row>
    <row r="49" spans="1:12" x14ac:dyDescent="0.25">
      <c r="A49" t="str">
        <f>'Income Tx Dist by Percentile'!H24</f>
        <v>Top 1%</v>
      </c>
      <c r="B49" s="6">
        <v>7</v>
      </c>
      <c r="C49" s="6">
        <f>'Income Tx Dist by Percentile'!H23</f>
        <v>19.507244</v>
      </c>
      <c r="D49" s="6">
        <f>$C49*'Income Tx Dist by Percentile'!H20/100</f>
        <v>0</v>
      </c>
      <c r="E49" s="6">
        <f>$C49*'Income Tx Dist by Percentile'!H18/100</f>
        <v>4.6245719999999997</v>
      </c>
      <c r="F49" s="6">
        <f t="shared" si="2"/>
        <v>4.6245719999999997</v>
      </c>
      <c r="G49" s="6"/>
      <c r="H49" s="7">
        <f t="shared" si="4"/>
        <v>1.670670173043687</v>
      </c>
      <c r="I49" s="8">
        <f t="shared" si="5"/>
        <v>8.5643577998188114E-2</v>
      </c>
    </row>
    <row r="50" spans="1:12" x14ac:dyDescent="0.25">
      <c r="A50">
        <f>'Income Tx Dist by Percentile'!I24</f>
        <v>0</v>
      </c>
      <c r="B50" s="6">
        <v>8</v>
      </c>
      <c r="C50" s="6">
        <f>'Income Tx Dist by Percentile'!I23</f>
        <v>0</v>
      </c>
      <c r="D50" s="6">
        <f>$C50*'Income Tx Dist by Percentile'!I20/100</f>
        <v>0</v>
      </c>
      <c r="E50" s="6">
        <f>$C50*'Income Tx Dist by Percentile'!I18/100</f>
        <v>0</v>
      </c>
      <c r="F50" s="6">
        <f t="shared" si="2"/>
        <v>0</v>
      </c>
      <c r="G50" s="6"/>
      <c r="H50" s="7" t="str">
        <f t="shared" si="4"/>
        <v/>
      </c>
      <c r="I50" s="8" t="str">
        <f t="shared" si="5"/>
        <v/>
      </c>
    </row>
    <row r="51" spans="1:12" x14ac:dyDescent="0.25">
      <c r="A51">
        <f>'Income Tx Dist by Percentile'!J24</f>
        <v>0</v>
      </c>
      <c r="B51" s="6">
        <v>9</v>
      </c>
      <c r="C51" s="6">
        <f>'Income Tx Dist by Percentile'!J23</f>
        <v>0</v>
      </c>
      <c r="D51" s="6">
        <f>$C51*'Income Tx Dist by Percentile'!J20/100</f>
        <v>0</v>
      </c>
      <c r="E51" s="6">
        <f>$C51*'Income Tx Dist by Percentile'!J18/100</f>
        <v>0</v>
      </c>
      <c r="F51" s="6">
        <f t="shared" si="2"/>
        <v>0</v>
      </c>
      <c r="G51" s="6"/>
      <c r="H51" s="7" t="str">
        <f t="shared" si="4"/>
        <v/>
      </c>
      <c r="I51" s="8" t="str">
        <f t="shared" si="5"/>
        <v/>
      </c>
    </row>
    <row r="52" spans="1:12" x14ac:dyDescent="0.25">
      <c r="A52">
        <f>'Income Tx Dist by Percentile'!K24</f>
        <v>0</v>
      </c>
      <c r="B52" s="6">
        <v>10</v>
      </c>
      <c r="C52" s="6">
        <f>'Income Tx Dist by Percentile'!K23</f>
        <v>0</v>
      </c>
      <c r="D52" s="6">
        <f>$C52*'Income Tx Dist by Percentile'!K20/100</f>
        <v>0</v>
      </c>
      <c r="E52" s="6">
        <f>$C52*'Income Tx Dist by Percentile'!K18/100</f>
        <v>0</v>
      </c>
      <c r="F52" s="6">
        <f t="shared" si="2"/>
        <v>0</v>
      </c>
      <c r="G52" s="6"/>
      <c r="H52" s="7" t="str">
        <f t="shared" si="4"/>
        <v/>
      </c>
      <c r="I52" s="8" t="str">
        <f t="shared" si="5"/>
        <v/>
      </c>
    </row>
    <row r="53" spans="1:12" x14ac:dyDescent="0.25">
      <c r="A53">
        <f>'Income Tx Dist by Percentile'!L24</f>
        <v>0</v>
      </c>
      <c r="B53" s="6">
        <v>11</v>
      </c>
      <c r="C53" s="6">
        <f>'Income Tx Dist by Percentile'!L23</f>
        <v>0</v>
      </c>
      <c r="D53" s="6">
        <f>$C53*'Income Tx Dist by Percentile'!L20/100</f>
        <v>0</v>
      </c>
      <c r="E53" s="6">
        <f>$C53*'Income Tx Dist by Percentile'!L18/100</f>
        <v>0</v>
      </c>
      <c r="F53" s="6">
        <f t="shared" si="2"/>
        <v>0</v>
      </c>
      <c r="G53" s="6"/>
      <c r="H53" s="7" t="str">
        <f t="shared" si="4"/>
        <v/>
      </c>
      <c r="I53" s="8" t="str">
        <f t="shared" si="5"/>
        <v/>
      </c>
    </row>
    <row r="54" spans="1:12" x14ac:dyDescent="0.25">
      <c r="A54">
        <f>'Income Tx Dist by Percentile'!M24</f>
        <v>0</v>
      </c>
      <c r="B54" s="6">
        <v>12</v>
      </c>
      <c r="C54" s="6">
        <f>'Income Tx Dist by Percentile'!M23</f>
        <v>0</v>
      </c>
      <c r="D54" s="6">
        <f>$C54*'Income Tx Dist by Percentile'!M20/100</f>
        <v>0</v>
      </c>
      <c r="E54" s="6">
        <f>$C54*'Income Tx Dist by Percentile'!M18/100</f>
        <v>0</v>
      </c>
      <c r="F54" s="6">
        <f t="shared" si="2"/>
        <v>0</v>
      </c>
      <c r="G54" s="6"/>
      <c r="H54" s="7" t="str">
        <f t="shared" si="4"/>
        <v/>
      </c>
      <c r="I54" s="8" t="str">
        <f t="shared" si="5"/>
        <v/>
      </c>
    </row>
    <row r="55" spans="1:12" x14ac:dyDescent="0.25">
      <c r="A55">
        <f>'Income Tx Dist by Percentile'!N24</f>
        <v>0</v>
      </c>
      <c r="B55" s="6">
        <v>13</v>
      </c>
      <c r="C55" s="6">
        <f>'Income Tx Dist by Percentile'!N23</f>
        <v>0</v>
      </c>
      <c r="D55" s="6">
        <f>$C55*'Income Tx Dist by Percentile'!N20/100</f>
        <v>0</v>
      </c>
      <c r="E55" s="6">
        <f>$C55*'Income Tx Dist by Percentile'!N18/100</f>
        <v>0</v>
      </c>
      <c r="F55" s="6">
        <f t="shared" si="2"/>
        <v>0</v>
      </c>
      <c r="G55" s="6"/>
      <c r="H55" s="7" t="str">
        <f t="shared" si="4"/>
        <v/>
      </c>
      <c r="I55" s="8" t="str">
        <f t="shared" si="5"/>
        <v/>
      </c>
    </row>
    <row r="56" spans="1:12" x14ac:dyDescent="0.25">
      <c r="A56">
        <f>'Income Tx Dist by Percentile'!O24</f>
        <v>0</v>
      </c>
      <c r="B56" s="6">
        <v>14</v>
      </c>
      <c r="C56" s="6">
        <f>'Income Tx Dist by Percentile'!O23</f>
        <v>0</v>
      </c>
      <c r="D56" s="6">
        <f>$C56*'Income Tx Dist by Percentile'!O20/100</f>
        <v>0</v>
      </c>
      <c r="E56" s="6">
        <f>$C56*'Income Tx Dist by Percentile'!O18/100</f>
        <v>0</v>
      </c>
      <c r="F56" s="6">
        <f t="shared" si="2"/>
        <v>0</v>
      </c>
      <c r="G56" s="6"/>
      <c r="H56" s="7" t="str">
        <f t="shared" si="4"/>
        <v/>
      </c>
      <c r="I56" s="8" t="str">
        <f t="shared" si="5"/>
        <v/>
      </c>
    </row>
    <row r="57" spans="1:12" x14ac:dyDescent="0.25">
      <c r="A57">
        <f>'Income Tx Dist by Percentile'!P24</f>
        <v>0</v>
      </c>
      <c r="B57" s="6">
        <v>15</v>
      </c>
      <c r="C57" s="6">
        <f>'Income Tx Dist by Percentile'!P23</f>
        <v>0</v>
      </c>
      <c r="D57" s="6">
        <f>$C57*'Income Tx Dist by Percentile'!P20/100</f>
        <v>0</v>
      </c>
      <c r="E57" s="6">
        <f>$C57*'Income Tx Dist by Percentile'!P18/100</f>
        <v>0</v>
      </c>
      <c r="F57" s="6">
        <f t="shared" si="2"/>
        <v>0</v>
      </c>
      <c r="G57" s="6"/>
      <c r="H57" s="7" t="str">
        <f t="shared" si="4"/>
        <v/>
      </c>
      <c r="I57" s="8" t="str">
        <f t="shared" si="5"/>
        <v/>
      </c>
    </row>
    <row r="58" spans="1:12" x14ac:dyDescent="0.25">
      <c r="A58">
        <f>'Income Tx Dist by Percentile'!Q24</f>
        <v>0</v>
      </c>
      <c r="B58" s="6">
        <v>16</v>
      </c>
      <c r="C58" s="6">
        <f>'Income Tx Dist by Percentile'!Q23</f>
        <v>0</v>
      </c>
      <c r="D58" s="6">
        <f>$C58*'Income Tx Dist by Percentile'!Q20/100</f>
        <v>0</v>
      </c>
      <c r="E58" s="6">
        <f>$C58*'Income Tx Dist by Percentile'!Q18/100</f>
        <v>0</v>
      </c>
      <c r="F58" s="6">
        <f t="shared" si="2"/>
        <v>0</v>
      </c>
      <c r="G58" s="6"/>
      <c r="H58" s="7" t="str">
        <f t="shared" si="4"/>
        <v/>
      </c>
      <c r="I58" s="8" t="str">
        <f t="shared" si="5"/>
        <v/>
      </c>
    </row>
    <row r="59" spans="1:12" x14ac:dyDescent="0.25">
      <c r="A59">
        <f>'Income Tx Dist by Percentile'!R24</f>
        <v>0</v>
      </c>
      <c r="B59" s="6">
        <v>17</v>
      </c>
      <c r="C59" s="6">
        <f>'Income Tx Dist by Percentile'!R23</f>
        <v>0</v>
      </c>
      <c r="D59" s="6">
        <f>$C59*'Income Tx Dist by Percentile'!R20/100</f>
        <v>0</v>
      </c>
      <c r="E59" s="6">
        <f>$C59*'Income Tx Dist by Percentile'!R18/100</f>
        <v>0</v>
      </c>
      <c r="F59" s="6">
        <f t="shared" si="2"/>
        <v>0</v>
      </c>
      <c r="G59" s="6"/>
      <c r="H59" s="7" t="str">
        <f t="shared" si="4"/>
        <v/>
      </c>
      <c r="I59" s="8" t="str">
        <f t="shared" si="5"/>
        <v/>
      </c>
    </row>
    <row r="60" spans="1:12" x14ac:dyDescent="0.25">
      <c r="A60">
        <f>'Income Tx Dist by Percentile'!S24</f>
        <v>0</v>
      </c>
      <c r="B60" s="6">
        <v>18</v>
      </c>
      <c r="C60" s="6">
        <f>'Income Tx Dist by Percentile'!S23</f>
        <v>0</v>
      </c>
      <c r="D60" s="6">
        <f>$C60*'Income Tx Dist by Percentile'!S20/100</f>
        <v>0</v>
      </c>
      <c r="E60" s="6">
        <f>$C60*'Income Tx Dist by Percentile'!S18/100</f>
        <v>0</v>
      </c>
      <c r="F60" s="6">
        <f t="shared" si="2"/>
        <v>0</v>
      </c>
      <c r="G60" s="6"/>
      <c r="H60" s="7" t="str">
        <f t="shared" si="4"/>
        <v/>
      </c>
      <c r="I60" s="8" t="str">
        <f t="shared" si="5"/>
        <v/>
      </c>
    </row>
    <row r="61" spans="1:12" x14ac:dyDescent="0.25">
      <c r="A61">
        <f>'Income Tx Dist by Percentile'!T24</f>
        <v>0</v>
      </c>
      <c r="B61" s="6">
        <v>19</v>
      </c>
      <c r="C61" s="6">
        <f>'Income Tx Dist by Percentile'!T23</f>
        <v>0</v>
      </c>
      <c r="D61" s="6">
        <f>$C61*'Income Tx Dist by Percentile'!T20/100</f>
        <v>0</v>
      </c>
      <c r="E61" s="6">
        <f>$C61*'Income Tx Dist by Percentile'!T18/100</f>
        <v>0</v>
      </c>
      <c r="F61" s="6">
        <f t="shared" si="2"/>
        <v>0</v>
      </c>
      <c r="G61" s="6"/>
      <c r="H61" s="7" t="str">
        <f t="shared" si="4"/>
        <v/>
      </c>
      <c r="I61" s="8" t="str">
        <f t="shared" si="5"/>
        <v/>
      </c>
    </row>
    <row r="62" spans="1:12" x14ac:dyDescent="0.25">
      <c r="A62">
        <f>'Income Tx Dist by Percentile'!U24</f>
        <v>0</v>
      </c>
      <c r="B62" s="6">
        <v>20</v>
      </c>
      <c r="C62" s="6">
        <f>'Income Tx Dist by Percentile'!U23</f>
        <v>0</v>
      </c>
      <c r="D62" s="6">
        <f>$C62*'Income Tx Dist by Percentile'!U20/100</f>
        <v>0</v>
      </c>
      <c r="E62" s="6">
        <f>$C62*'Income Tx Dist by Percentile'!U18/100</f>
        <v>0</v>
      </c>
      <c r="F62" s="6">
        <f t="shared" si="2"/>
        <v>0</v>
      </c>
      <c r="G62" s="6"/>
      <c r="H62" s="7" t="str">
        <f t="shared" si="4"/>
        <v/>
      </c>
      <c r="I62" s="8" t="str">
        <f t="shared" si="5"/>
        <v/>
      </c>
    </row>
    <row r="63" spans="1:12" x14ac:dyDescent="0.25">
      <c r="B63" s="6"/>
      <c r="C63" s="6"/>
      <c r="D63" s="6"/>
      <c r="E63" s="6"/>
      <c r="F63" s="6"/>
      <c r="G63" s="6"/>
      <c r="H63" s="6"/>
      <c r="I63" s="6"/>
      <c r="J63" s="6"/>
      <c r="K63" s="6"/>
      <c r="L63" s="6"/>
    </row>
    <row r="64" spans="1:12" x14ac:dyDescent="0.25">
      <c r="B64" s="6" t="s">
        <v>28</v>
      </c>
      <c r="C64" s="6"/>
      <c r="D64" s="6">
        <f>SUM(D43:D63)</f>
        <v>0</v>
      </c>
      <c r="E64" s="6">
        <f>SUM(E43:E63)</f>
        <v>21.363870000000002</v>
      </c>
      <c r="F64" s="6">
        <f>SUM(F43:F63)</f>
        <v>21.363870000000002</v>
      </c>
      <c r="G64" s="6"/>
      <c r="H64" s="6">
        <f>SUM(H43:H63)</f>
        <v>7.7178991677030515</v>
      </c>
      <c r="I64" s="6"/>
      <c r="J64" s="7">
        <f>'Income Tx Dist by Percentile'!C26</f>
        <v>7.7178991677030515</v>
      </c>
      <c r="K64" s="6" t="s">
        <v>8</v>
      </c>
      <c r="L64" s="6"/>
    </row>
    <row r="65" spans="1:23" x14ac:dyDescent="0.25">
      <c r="B65" s="6"/>
      <c r="C65" s="6"/>
      <c r="D65" s="6"/>
      <c r="E65" s="6"/>
      <c r="F65" s="6"/>
      <c r="G65" s="6"/>
      <c r="H65" s="6"/>
      <c r="I65" s="6"/>
      <c r="J65" s="6"/>
      <c r="K65" s="6"/>
      <c r="L65" s="6"/>
    </row>
    <row r="66" spans="1:23" x14ac:dyDescent="0.25">
      <c r="B66" s="6" t="s">
        <v>24</v>
      </c>
      <c r="C66" s="6"/>
      <c r="D66" s="6">
        <f>(J64-D64)/F64</f>
        <v>0.3612594145022906</v>
      </c>
      <c r="E66" s="6"/>
      <c r="F66" s="6"/>
      <c r="G66" s="6"/>
      <c r="H66" s="6"/>
      <c r="I66" s="6"/>
      <c r="J66" s="6"/>
      <c r="K66" s="6"/>
      <c r="L66" s="6"/>
    </row>
    <row r="69" spans="1:23" x14ac:dyDescent="0.25">
      <c r="B69" t="str">
        <f>'Income Tx Dist by Percentile'!B24</f>
        <v>First 20%</v>
      </c>
      <c r="C69" t="str">
        <f>'Income Tx Dist by Percentile'!C24</f>
        <v>Second 20%</v>
      </c>
      <c r="D69" t="str">
        <f>'Income Tx Dist by Percentile'!D24</f>
        <v>Middle 20%</v>
      </c>
      <c r="E69" t="str">
        <f>'Income Tx Dist by Percentile'!E24</f>
        <v>Fourth 20%</v>
      </c>
      <c r="F69" t="str">
        <f>'Income Tx Dist by Percentile'!F24</f>
        <v>Next 15%</v>
      </c>
      <c r="G69" t="str">
        <f>'Income Tx Dist by Percentile'!G24</f>
        <v>Next 4%</v>
      </c>
      <c r="H69" t="str">
        <f>'Income Tx Dist by Percentile'!H24</f>
        <v>Top 1%</v>
      </c>
      <c r="I69">
        <f>'Income Tx Dist by Percentile'!I24</f>
        <v>0</v>
      </c>
      <c r="J69">
        <f>'Income Tx Dist by Percentile'!J24</f>
        <v>0</v>
      </c>
      <c r="K69">
        <f>'Income Tx Dist by Percentile'!K24</f>
        <v>0</v>
      </c>
      <c r="L69">
        <f>'Income Tx Dist by Percentile'!L24</f>
        <v>0</v>
      </c>
      <c r="M69">
        <f>'Income Tx Dist by Percentile'!M24</f>
        <v>0</v>
      </c>
      <c r="N69">
        <f>'Income Tx Dist by Percentile'!N24</f>
        <v>0</v>
      </c>
      <c r="O69">
        <f>'Income Tx Dist by Percentile'!O24</f>
        <v>0</v>
      </c>
      <c r="P69">
        <f>'Income Tx Dist by Percentile'!P24</f>
        <v>0</v>
      </c>
      <c r="Q69">
        <f>'Income Tx Dist by Percentile'!Q24</f>
        <v>0</v>
      </c>
      <c r="R69">
        <f>'Income Tx Dist by Percentile'!R24</f>
        <v>0</v>
      </c>
      <c r="S69">
        <f>'Income Tx Dist by Percentile'!S24</f>
        <v>0</v>
      </c>
      <c r="T69">
        <f>'Income Tx Dist by Percentile'!T24</f>
        <v>0</v>
      </c>
      <c r="U69">
        <f>'Income Tx Dist by Percentile'!U24</f>
        <v>0</v>
      </c>
    </row>
    <row r="70" spans="1:23" x14ac:dyDescent="0.25">
      <c r="A70" s="11" t="str">
        <f>LOOKUP($V26,$V74:$V76,A74:A76)</f>
        <v>Effective Tax Rate %</v>
      </c>
      <c r="B70" s="11" t="str">
        <f t="shared" ref="B70:U70" si="6">LOOKUP($V26,$V74:$V76,B74:B76)</f>
        <v/>
      </c>
      <c r="C70" s="11">
        <f t="shared" si="6"/>
        <v>3.3766486993049093E-2</v>
      </c>
      <c r="D70" s="11">
        <f t="shared" si="6"/>
        <v>4.8169605847587497E-2</v>
      </c>
      <c r="E70" s="11">
        <f t="shared" si="6"/>
        <v>5.4904960271489806E-2</v>
      </c>
      <c r="F70" s="11">
        <f t="shared" si="6"/>
        <v>6.475274751028072E-2</v>
      </c>
      <c r="G70" s="11">
        <f t="shared" si="6"/>
        <v>7.8732330166045042E-2</v>
      </c>
      <c r="H70" s="11">
        <f t="shared" si="6"/>
        <v>8.5643577998188114E-2</v>
      </c>
      <c r="I70" s="11" t="str">
        <f t="shared" si="6"/>
        <v/>
      </c>
      <c r="J70" s="11" t="str">
        <f t="shared" si="6"/>
        <v/>
      </c>
      <c r="K70" s="11" t="str">
        <f t="shared" si="6"/>
        <v/>
      </c>
      <c r="L70" s="11" t="str">
        <f t="shared" si="6"/>
        <v/>
      </c>
      <c r="M70" s="11" t="str">
        <f t="shared" si="6"/>
        <v/>
      </c>
      <c r="N70" s="11" t="str">
        <f t="shared" si="6"/>
        <v/>
      </c>
      <c r="O70" s="11" t="str">
        <f t="shared" si="6"/>
        <v/>
      </c>
      <c r="P70" s="11" t="str">
        <f t="shared" si="6"/>
        <v/>
      </c>
      <c r="Q70" s="11" t="str">
        <f t="shared" si="6"/>
        <v/>
      </c>
      <c r="R70" s="11" t="str">
        <f t="shared" si="6"/>
        <v/>
      </c>
      <c r="S70" s="11" t="str">
        <f t="shared" si="6"/>
        <v/>
      </c>
      <c r="T70" s="11" t="str">
        <f t="shared" si="6"/>
        <v/>
      </c>
      <c r="U70" s="11" t="str">
        <f t="shared" si="6"/>
        <v/>
      </c>
    </row>
    <row r="71" spans="1:23" x14ac:dyDescent="0.25">
      <c r="A71" t="s">
        <v>34</v>
      </c>
      <c r="B71" s="11">
        <f>'Income Tx Dist by Percentile'!B18*'Income Tx Dist by Percentile'!B23/100</f>
        <v>0</v>
      </c>
      <c r="C71" s="11">
        <f>'Income Tx Dist by Percentile'!C18*'Income Tx Dist by Percentile'!C23/100</f>
        <v>0.65987099999999999</v>
      </c>
      <c r="D71" s="11">
        <f>'Income Tx Dist by Percentile'!D18*'Income Tx Dist by Percentile'!D23/100</f>
        <v>1.8536520000000001</v>
      </c>
      <c r="E71" s="11">
        <f>'Income Tx Dist by Percentile'!E18*'Income Tx Dist by Percentile'!E23/100</f>
        <v>3.8656860000000002</v>
      </c>
      <c r="F71" s="11">
        <f>'Income Tx Dist by Percentile'!F18*'Income Tx Dist by Percentile'!F23/100</f>
        <v>6.2447790000000012</v>
      </c>
      <c r="G71" s="11">
        <f>'Income Tx Dist by Percentile'!G18*'Income Tx Dist by Percentile'!G23/100</f>
        <v>4.11531</v>
      </c>
      <c r="H71" s="11">
        <f>'Income Tx Dist by Percentile'!H18*'Income Tx Dist by Percentile'!H23/100</f>
        <v>4.6245719999999997</v>
      </c>
      <c r="I71" s="11">
        <f>'Income Tx Dist by Percentile'!I18*'Income Tx Dist by Percentile'!I23/100</f>
        <v>0</v>
      </c>
      <c r="J71" s="11">
        <f>'Income Tx Dist by Percentile'!J18*'Income Tx Dist by Percentile'!J23/100</f>
        <v>0</v>
      </c>
      <c r="K71" s="11">
        <f>'Income Tx Dist by Percentile'!K18*'Income Tx Dist by Percentile'!K23/100</f>
        <v>0</v>
      </c>
      <c r="L71" s="11">
        <f>'Income Tx Dist by Percentile'!L18*'Income Tx Dist by Percentile'!L23/100</f>
        <v>0</v>
      </c>
      <c r="M71" s="11">
        <f>'Income Tx Dist by Percentile'!M18*'Income Tx Dist by Percentile'!M23/100</f>
        <v>0</v>
      </c>
      <c r="N71" s="11">
        <f>'Income Tx Dist by Percentile'!N18*'Income Tx Dist by Percentile'!N23/100</f>
        <v>0</v>
      </c>
      <c r="O71" s="11">
        <f>'Income Tx Dist by Percentile'!O18*'Income Tx Dist by Percentile'!O23/100</f>
        <v>0</v>
      </c>
      <c r="P71" s="11">
        <f>'Income Tx Dist by Percentile'!P18*'Income Tx Dist by Percentile'!P23/100</f>
        <v>0</v>
      </c>
      <c r="Q71" s="11">
        <f>'Income Tx Dist by Percentile'!Q18*'Income Tx Dist by Percentile'!Q23/100</f>
        <v>0</v>
      </c>
      <c r="R71" s="11">
        <f>'Income Tx Dist by Percentile'!R18*'Income Tx Dist by Percentile'!R23/100</f>
        <v>0</v>
      </c>
      <c r="S71" s="11">
        <f>'Income Tx Dist by Percentile'!S18*'Income Tx Dist by Percentile'!S23/100</f>
        <v>0</v>
      </c>
      <c r="T71" s="11">
        <f>'Income Tx Dist by Percentile'!T18*'Income Tx Dist by Percentile'!T23/100</f>
        <v>0</v>
      </c>
      <c r="U71" s="11">
        <f>'Income Tx Dist by Percentile'!U18*'Income Tx Dist by Percentile'!U23/100</f>
        <v>0</v>
      </c>
    </row>
    <row r="72" spans="1:23" x14ac:dyDescent="0.25">
      <c r="A72" t="s">
        <v>35</v>
      </c>
      <c r="B72" s="11">
        <f>'Income Tx Dist by Percentile'!B20*'Income Tx Dist by Percentile'!B23/100</f>
        <v>0</v>
      </c>
      <c r="C72" s="11">
        <f>'Income Tx Dist by Percentile'!C20*'Income Tx Dist by Percentile'!C23/100</f>
        <v>0</v>
      </c>
      <c r="D72" s="11">
        <f>'Income Tx Dist by Percentile'!D20*'Income Tx Dist by Percentile'!D23/100</f>
        <v>0</v>
      </c>
      <c r="E72" s="11">
        <f>'Income Tx Dist by Percentile'!E20*'Income Tx Dist by Percentile'!E23/100</f>
        <v>0</v>
      </c>
      <c r="F72" s="11">
        <f>'Income Tx Dist by Percentile'!F20*'Income Tx Dist by Percentile'!F23/100</f>
        <v>0</v>
      </c>
      <c r="G72" s="11">
        <f>'Income Tx Dist by Percentile'!G20*'Income Tx Dist by Percentile'!G23/100</f>
        <v>0</v>
      </c>
      <c r="H72" s="11">
        <f>'Income Tx Dist by Percentile'!H20*'Income Tx Dist by Percentile'!H23/100</f>
        <v>0</v>
      </c>
      <c r="I72" s="11">
        <f>'Income Tx Dist by Percentile'!I20*'Income Tx Dist by Percentile'!I23/100</f>
        <v>0</v>
      </c>
      <c r="J72" s="11">
        <f>'Income Tx Dist by Percentile'!J20*'Income Tx Dist by Percentile'!J23/100</f>
        <v>0</v>
      </c>
      <c r="K72" s="11">
        <f>'Income Tx Dist by Percentile'!K20*'Income Tx Dist by Percentile'!K23/100</f>
        <v>0</v>
      </c>
      <c r="L72" s="11">
        <f>'Income Tx Dist by Percentile'!L20*'Income Tx Dist by Percentile'!L23/100</f>
        <v>0</v>
      </c>
      <c r="M72" s="11">
        <f>'Income Tx Dist by Percentile'!M20*'Income Tx Dist by Percentile'!M23/100</f>
        <v>0</v>
      </c>
      <c r="N72" s="11">
        <f>'Income Tx Dist by Percentile'!N20*'Income Tx Dist by Percentile'!N23/100</f>
        <v>0</v>
      </c>
      <c r="O72" s="11">
        <f>'Income Tx Dist by Percentile'!O20*'Income Tx Dist by Percentile'!O23/100</f>
        <v>0</v>
      </c>
      <c r="P72" s="11">
        <f>'Income Tx Dist by Percentile'!P20*'Income Tx Dist by Percentile'!P23/100</f>
        <v>0</v>
      </c>
      <c r="Q72" s="11">
        <f>'Income Tx Dist by Percentile'!Q20*'Income Tx Dist by Percentile'!Q23/100</f>
        <v>0</v>
      </c>
      <c r="R72" s="11">
        <f>'Income Tx Dist by Percentile'!R20*'Income Tx Dist by Percentile'!R23/100</f>
        <v>0</v>
      </c>
      <c r="S72" s="11">
        <f>'Income Tx Dist by Percentile'!S20*'Income Tx Dist by Percentile'!S23/100</f>
        <v>0</v>
      </c>
      <c r="T72" s="11">
        <f>'Income Tx Dist by Percentile'!T20*'Income Tx Dist by Percentile'!T23/100</f>
        <v>0</v>
      </c>
      <c r="U72" s="11">
        <f>'Income Tx Dist by Percentile'!U20*'Income Tx Dist by Percentile'!U23/100</f>
        <v>0</v>
      </c>
    </row>
    <row r="74" spans="1:23" x14ac:dyDescent="0.25">
      <c r="A74" t="str">
        <f>A16</f>
        <v>Tax = 07.72 Billion</v>
      </c>
      <c r="B74" s="11" t="str">
        <f t="shared" ref="B74:U74" si="7">B16</f>
        <v/>
      </c>
      <c r="C74" s="11">
        <f t="shared" si="7"/>
        <v>0.23838461110704098</v>
      </c>
      <c r="D74" s="11">
        <f t="shared" si="7"/>
        <v>0.66964923621100003</v>
      </c>
      <c r="E74" s="11">
        <f t="shared" si="7"/>
        <v>1.3965154610097017</v>
      </c>
      <c r="F74" s="11">
        <f t="shared" si="7"/>
        <v>2.2559852052362004</v>
      </c>
      <c r="G74" s="11">
        <f t="shared" si="7"/>
        <v>1.4866944810954215</v>
      </c>
      <c r="H74" s="11">
        <f t="shared" si="7"/>
        <v>1.670670173043687</v>
      </c>
      <c r="I74" s="11" t="str">
        <f t="shared" si="7"/>
        <v/>
      </c>
      <c r="J74" s="11" t="str">
        <f t="shared" si="7"/>
        <v/>
      </c>
      <c r="K74" s="11" t="str">
        <f t="shared" si="7"/>
        <v/>
      </c>
      <c r="L74" s="11" t="str">
        <f t="shared" si="7"/>
        <v/>
      </c>
      <c r="M74" s="11" t="str">
        <f t="shared" si="7"/>
        <v/>
      </c>
      <c r="N74" s="11" t="str">
        <f t="shared" si="7"/>
        <v/>
      </c>
      <c r="O74" s="11" t="str">
        <f t="shared" si="7"/>
        <v/>
      </c>
      <c r="P74" s="11" t="str">
        <f t="shared" si="7"/>
        <v/>
      </c>
      <c r="Q74" s="11" t="str">
        <f t="shared" si="7"/>
        <v/>
      </c>
      <c r="R74" s="11" t="str">
        <f t="shared" si="7"/>
        <v/>
      </c>
      <c r="S74" s="11" t="str">
        <f t="shared" si="7"/>
        <v/>
      </c>
      <c r="T74" s="11" t="str">
        <f t="shared" si="7"/>
        <v/>
      </c>
      <c r="U74" s="11" t="str">
        <f t="shared" si="7"/>
        <v/>
      </c>
      <c r="V74">
        <v>1</v>
      </c>
      <c r="W74" t="s">
        <v>102</v>
      </c>
    </row>
    <row r="75" spans="1:23" x14ac:dyDescent="0.25">
      <c r="A75" s="43" t="str">
        <f>A23</f>
        <v>Tax Base (Billions)</v>
      </c>
      <c r="B75" s="43">
        <f t="shared" ref="B75:U75" si="8">B23</f>
        <v>-0.57635000000000003</v>
      </c>
      <c r="C75" s="43">
        <f t="shared" si="8"/>
        <v>7.0597989999999999</v>
      </c>
      <c r="D75" s="43">
        <f t="shared" si="8"/>
        <v>13.901904</v>
      </c>
      <c r="E75" s="43">
        <f t="shared" si="8"/>
        <v>25.435141999999999</v>
      </c>
      <c r="F75" s="43">
        <f t="shared" si="8"/>
        <v>34.839992000000002</v>
      </c>
      <c r="G75" s="43">
        <f t="shared" si="8"/>
        <v>18.882897</v>
      </c>
      <c r="H75" s="43">
        <f t="shared" si="8"/>
        <v>19.507244</v>
      </c>
      <c r="I75" s="43">
        <f t="shared" si="8"/>
        <v>0</v>
      </c>
      <c r="J75" s="43">
        <f t="shared" si="8"/>
        <v>0</v>
      </c>
      <c r="K75" s="43">
        <f t="shared" si="8"/>
        <v>0</v>
      </c>
      <c r="L75" s="43">
        <f t="shared" si="8"/>
        <v>0</v>
      </c>
      <c r="M75" s="43">
        <f t="shared" si="8"/>
        <v>0</v>
      </c>
      <c r="N75" s="43">
        <f t="shared" si="8"/>
        <v>0</v>
      </c>
      <c r="O75" s="43">
        <f t="shared" si="8"/>
        <v>0</v>
      </c>
      <c r="P75" s="43">
        <f t="shared" si="8"/>
        <v>0</v>
      </c>
      <c r="Q75" s="43">
        <f t="shared" si="8"/>
        <v>0</v>
      </c>
      <c r="R75" s="43">
        <f t="shared" si="8"/>
        <v>0</v>
      </c>
      <c r="S75" s="43">
        <f t="shared" si="8"/>
        <v>0</v>
      </c>
      <c r="T75" s="43">
        <f t="shared" si="8"/>
        <v>0</v>
      </c>
      <c r="U75" s="43">
        <f t="shared" si="8"/>
        <v>0</v>
      </c>
      <c r="V75">
        <v>2</v>
      </c>
      <c r="W75" t="s">
        <v>105</v>
      </c>
    </row>
    <row r="76" spans="1:23" x14ac:dyDescent="0.25">
      <c r="A76" t="str">
        <f>A19</f>
        <v>Effective Tax Rate %</v>
      </c>
      <c r="B76" s="44" t="str">
        <f t="shared" ref="B76:U76" si="9">B19</f>
        <v/>
      </c>
      <c r="C76" s="44">
        <f t="shared" si="9"/>
        <v>3.3766486993049093E-2</v>
      </c>
      <c r="D76" s="44">
        <f t="shared" si="9"/>
        <v>4.8169605847587497E-2</v>
      </c>
      <c r="E76" s="44">
        <f t="shared" si="9"/>
        <v>5.4904960271489806E-2</v>
      </c>
      <c r="F76" s="44">
        <f t="shared" si="9"/>
        <v>6.475274751028072E-2</v>
      </c>
      <c r="G76" s="44">
        <f t="shared" si="9"/>
        <v>7.8732330166045042E-2</v>
      </c>
      <c r="H76" s="44">
        <f t="shared" si="9"/>
        <v>8.5643577998188114E-2</v>
      </c>
      <c r="I76" s="44" t="str">
        <f t="shared" si="9"/>
        <v/>
      </c>
      <c r="J76" s="44" t="str">
        <f t="shared" si="9"/>
        <v/>
      </c>
      <c r="K76" s="44" t="str">
        <f t="shared" si="9"/>
        <v/>
      </c>
      <c r="L76" s="44" t="str">
        <f t="shared" si="9"/>
        <v/>
      </c>
      <c r="M76" s="44" t="str">
        <f t="shared" si="9"/>
        <v/>
      </c>
      <c r="N76" s="44" t="str">
        <f t="shared" si="9"/>
        <v/>
      </c>
      <c r="O76" s="44" t="str">
        <f t="shared" si="9"/>
        <v/>
      </c>
      <c r="P76" s="44" t="str">
        <f t="shared" si="9"/>
        <v/>
      </c>
      <c r="Q76" s="44" t="str">
        <f t="shared" si="9"/>
        <v/>
      </c>
      <c r="R76" s="44" t="str">
        <f t="shared" si="9"/>
        <v/>
      </c>
      <c r="S76" s="44" t="str">
        <f t="shared" si="9"/>
        <v/>
      </c>
      <c r="T76" s="44" t="str">
        <f t="shared" si="9"/>
        <v/>
      </c>
      <c r="U76" t="str">
        <f t="shared" si="9"/>
        <v/>
      </c>
      <c r="V76">
        <v>3</v>
      </c>
      <c r="W76" t="s">
        <v>106</v>
      </c>
    </row>
  </sheetData>
  <sheetProtection sheet="1" objects="1" scenarios="1"/>
  <hyperlinks>
    <hyperlink ref="A27" location="'Table of Contents'!A1" display="Go to Table of Contents" xr:uid="{A0F301F1-B01B-4067-A9F6-AB5D14316896}"/>
  </hyperlinks>
  <pageMargins left="0.7" right="0.7" top="0.75" bottom="0.75" header="0.3" footer="0.3"/>
  <pageSetup scale="58" orientation="landscape"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Spinner 1">
              <controlPr defaultSize="0" autoPict="0">
                <anchor moveWithCells="1" sizeWithCells="1">
                  <from>
                    <xdr:col>1</xdr:col>
                    <xdr:colOff>180975</xdr:colOff>
                    <xdr:row>20</xdr:row>
                    <xdr:rowOff>38100</xdr:rowOff>
                  </from>
                  <to>
                    <xdr:col>1</xdr:col>
                    <xdr:colOff>495300</xdr:colOff>
                    <xdr:row>20</xdr:row>
                    <xdr:rowOff>314325</xdr:rowOff>
                  </to>
                </anchor>
              </controlPr>
            </control>
          </mc:Choice>
        </mc:AlternateContent>
        <mc:AlternateContent xmlns:mc="http://schemas.openxmlformats.org/markup-compatibility/2006">
          <mc:Choice Requires="x14">
            <control shapeId="33794" r:id="rId5" name="Spinner 2">
              <controlPr defaultSize="0" autoPict="0">
                <anchor moveWithCells="1" sizeWithCells="1">
                  <from>
                    <xdr:col>2</xdr:col>
                    <xdr:colOff>180975</xdr:colOff>
                    <xdr:row>20</xdr:row>
                    <xdr:rowOff>28575</xdr:rowOff>
                  </from>
                  <to>
                    <xdr:col>2</xdr:col>
                    <xdr:colOff>495300</xdr:colOff>
                    <xdr:row>20</xdr:row>
                    <xdr:rowOff>304800</xdr:rowOff>
                  </to>
                </anchor>
              </controlPr>
            </control>
          </mc:Choice>
        </mc:AlternateContent>
        <mc:AlternateContent xmlns:mc="http://schemas.openxmlformats.org/markup-compatibility/2006">
          <mc:Choice Requires="x14">
            <control shapeId="33795" r:id="rId6" name="Spinner 3">
              <controlPr defaultSize="0" autoPict="0">
                <anchor moveWithCells="1" sizeWithCells="1">
                  <from>
                    <xdr:col>3</xdr:col>
                    <xdr:colOff>180975</xdr:colOff>
                    <xdr:row>20</xdr:row>
                    <xdr:rowOff>28575</xdr:rowOff>
                  </from>
                  <to>
                    <xdr:col>3</xdr:col>
                    <xdr:colOff>495300</xdr:colOff>
                    <xdr:row>20</xdr:row>
                    <xdr:rowOff>304800</xdr:rowOff>
                  </to>
                </anchor>
              </controlPr>
            </control>
          </mc:Choice>
        </mc:AlternateContent>
        <mc:AlternateContent xmlns:mc="http://schemas.openxmlformats.org/markup-compatibility/2006">
          <mc:Choice Requires="x14">
            <control shapeId="33796" r:id="rId7" name="Spinner 4">
              <controlPr defaultSize="0" autoPict="0">
                <anchor moveWithCells="1" sizeWithCells="1">
                  <from>
                    <xdr:col>4</xdr:col>
                    <xdr:colOff>161925</xdr:colOff>
                    <xdr:row>20</xdr:row>
                    <xdr:rowOff>28575</xdr:rowOff>
                  </from>
                  <to>
                    <xdr:col>4</xdr:col>
                    <xdr:colOff>476250</xdr:colOff>
                    <xdr:row>20</xdr:row>
                    <xdr:rowOff>304800</xdr:rowOff>
                  </to>
                </anchor>
              </controlPr>
            </control>
          </mc:Choice>
        </mc:AlternateContent>
        <mc:AlternateContent xmlns:mc="http://schemas.openxmlformats.org/markup-compatibility/2006">
          <mc:Choice Requires="x14">
            <control shapeId="33797" r:id="rId8" name="Spinner 5">
              <controlPr defaultSize="0" autoPict="0">
                <anchor moveWithCells="1" sizeWithCells="1">
                  <from>
                    <xdr:col>5</xdr:col>
                    <xdr:colOff>161925</xdr:colOff>
                    <xdr:row>20</xdr:row>
                    <xdr:rowOff>19050</xdr:rowOff>
                  </from>
                  <to>
                    <xdr:col>5</xdr:col>
                    <xdr:colOff>476250</xdr:colOff>
                    <xdr:row>20</xdr:row>
                    <xdr:rowOff>295275</xdr:rowOff>
                  </to>
                </anchor>
              </controlPr>
            </control>
          </mc:Choice>
        </mc:AlternateContent>
        <mc:AlternateContent xmlns:mc="http://schemas.openxmlformats.org/markup-compatibility/2006">
          <mc:Choice Requires="x14">
            <control shapeId="33798" r:id="rId9" name="Spinner 6">
              <controlPr defaultSize="0" autoPict="0">
                <anchor moveWithCells="1" sizeWithCells="1">
                  <from>
                    <xdr:col>6</xdr:col>
                    <xdr:colOff>171450</xdr:colOff>
                    <xdr:row>20</xdr:row>
                    <xdr:rowOff>19050</xdr:rowOff>
                  </from>
                  <to>
                    <xdr:col>6</xdr:col>
                    <xdr:colOff>485775</xdr:colOff>
                    <xdr:row>20</xdr:row>
                    <xdr:rowOff>295275</xdr:rowOff>
                  </to>
                </anchor>
              </controlPr>
            </control>
          </mc:Choice>
        </mc:AlternateContent>
        <mc:AlternateContent xmlns:mc="http://schemas.openxmlformats.org/markup-compatibility/2006">
          <mc:Choice Requires="x14">
            <control shapeId="33799" r:id="rId10" name="Spinner 7">
              <controlPr defaultSize="0" autoPict="0">
                <anchor moveWithCells="1" sizeWithCells="1">
                  <from>
                    <xdr:col>7</xdr:col>
                    <xdr:colOff>209550</xdr:colOff>
                    <xdr:row>20</xdr:row>
                    <xdr:rowOff>19050</xdr:rowOff>
                  </from>
                  <to>
                    <xdr:col>7</xdr:col>
                    <xdr:colOff>523875</xdr:colOff>
                    <xdr:row>20</xdr:row>
                    <xdr:rowOff>295275</xdr:rowOff>
                  </to>
                </anchor>
              </controlPr>
            </control>
          </mc:Choice>
        </mc:AlternateContent>
        <mc:AlternateContent xmlns:mc="http://schemas.openxmlformats.org/markup-compatibility/2006">
          <mc:Choice Requires="x14">
            <control shapeId="33800" r:id="rId11" name="Spinner 8">
              <controlPr defaultSize="0" autoPict="0">
                <anchor moveWithCells="1" sizeWithCells="1">
                  <from>
                    <xdr:col>8</xdr:col>
                    <xdr:colOff>142875</xdr:colOff>
                    <xdr:row>20</xdr:row>
                    <xdr:rowOff>19050</xdr:rowOff>
                  </from>
                  <to>
                    <xdr:col>8</xdr:col>
                    <xdr:colOff>457200</xdr:colOff>
                    <xdr:row>20</xdr:row>
                    <xdr:rowOff>295275</xdr:rowOff>
                  </to>
                </anchor>
              </controlPr>
            </control>
          </mc:Choice>
        </mc:AlternateContent>
        <mc:AlternateContent xmlns:mc="http://schemas.openxmlformats.org/markup-compatibility/2006">
          <mc:Choice Requires="x14">
            <control shapeId="33801" r:id="rId12" name="Spinner 9">
              <controlPr defaultSize="0" autoPict="0">
                <anchor moveWithCells="1" sizeWithCells="1">
                  <from>
                    <xdr:col>9</xdr:col>
                    <xdr:colOff>142875</xdr:colOff>
                    <xdr:row>20</xdr:row>
                    <xdr:rowOff>19050</xdr:rowOff>
                  </from>
                  <to>
                    <xdr:col>9</xdr:col>
                    <xdr:colOff>457200</xdr:colOff>
                    <xdr:row>20</xdr:row>
                    <xdr:rowOff>295275</xdr:rowOff>
                  </to>
                </anchor>
              </controlPr>
            </control>
          </mc:Choice>
        </mc:AlternateContent>
        <mc:AlternateContent xmlns:mc="http://schemas.openxmlformats.org/markup-compatibility/2006">
          <mc:Choice Requires="x14">
            <control shapeId="33802" r:id="rId13" name="Spinner 10">
              <controlPr defaultSize="0" autoPict="0">
                <anchor moveWithCells="1" sizeWithCells="1">
                  <from>
                    <xdr:col>10</xdr:col>
                    <xdr:colOff>142875</xdr:colOff>
                    <xdr:row>20</xdr:row>
                    <xdr:rowOff>19050</xdr:rowOff>
                  </from>
                  <to>
                    <xdr:col>10</xdr:col>
                    <xdr:colOff>457200</xdr:colOff>
                    <xdr:row>20</xdr:row>
                    <xdr:rowOff>295275</xdr:rowOff>
                  </to>
                </anchor>
              </controlPr>
            </control>
          </mc:Choice>
        </mc:AlternateContent>
        <mc:AlternateContent xmlns:mc="http://schemas.openxmlformats.org/markup-compatibility/2006">
          <mc:Choice Requires="x14">
            <control shapeId="33803" r:id="rId14" name="Spinner 11">
              <controlPr defaultSize="0" autoPict="0">
                <anchor moveWithCells="1" sizeWithCells="1">
                  <from>
                    <xdr:col>11</xdr:col>
                    <xdr:colOff>142875</xdr:colOff>
                    <xdr:row>20</xdr:row>
                    <xdr:rowOff>28575</xdr:rowOff>
                  </from>
                  <to>
                    <xdr:col>11</xdr:col>
                    <xdr:colOff>457200</xdr:colOff>
                    <xdr:row>20</xdr:row>
                    <xdr:rowOff>304800</xdr:rowOff>
                  </to>
                </anchor>
              </controlPr>
            </control>
          </mc:Choice>
        </mc:AlternateContent>
        <mc:AlternateContent xmlns:mc="http://schemas.openxmlformats.org/markup-compatibility/2006">
          <mc:Choice Requires="x14">
            <control shapeId="33804" r:id="rId15" name="Spinner 12">
              <controlPr defaultSize="0" autoPict="0">
                <anchor moveWithCells="1" sizeWithCells="1">
                  <from>
                    <xdr:col>12</xdr:col>
                    <xdr:colOff>152400</xdr:colOff>
                    <xdr:row>20</xdr:row>
                    <xdr:rowOff>19050</xdr:rowOff>
                  </from>
                  <to>
                    <xdr:col>12</xdr:col>
                    <xdr:colOff>466725</xdr:colOff>
                    <xdr:row>20</xdr:row>
                    <xdr:rowOff>295275</xdr:rowOff>
                  </to>
                </anchor>
              </controlPr>
            </control>
          </mc:Choice>
        </mc:AlternateContent>
        <mc:AlternateContent xmlns:mc="http://schemas.openxmlformats.org/markup-compatibility/2006">
          <mc:Choice Requires="x14">
            <control shapeId="33805" r:id="rId16" name="Spinner 13">
              <controlPr defaultSize="0" autoPict="0">
                <anchor moveWithCells="1" sizeWithCells="1">
                  <from>
                    <xdr:col>13</xdr:col>
                    <xdr:colOff>133350</xdr:colOff>
                    <xdr:row>20</xdr:row>
                    <xdr:rowOff>19050</xdr:rowOff>
                  </from>
                  <to>
                    <xdr:col>13</xdr:col>
                    <xdr:colOff>447675</xdr:colOff>
                    <xdr:row>20</xdr:row>
                    <xdr:rowOff>295275</xdr:rowOff>
                  </to>
                </anchor>
              </controlPr>
            </control>
          </mc:Choice>
        </mc:AlternateContent>
        <mc:AlternateContent xmlns:mc="http://schemas.openxmlformats.org/markup-compatibility/2006">
          <mc:Choice Requires="x14">
            <control shapeId="33806" r:id="rId17" name="Spinner 14">
              <controlPr defaultSize="0" autoPict="0">
                <anchor moveWithCells="1" sizeWithCells="1">
                  <from>
                    <xdr:col>14</xdr:col>
                    <xdr:colOff>152400</xdr:colOff>
                    <xdr:row>20</xdr:row>
                    <xdr:rowOff>19050</xdr:rowOff>
                  </from>
                  <to>
                    <xdr:col>14</xdr:col>
                    <xdr:colOff>466725</xdr:colOff>
                    <xdr:row>20</xdr:row>
                    <xdr:rowOff>295275</xdr:rowOff>
                  </to>
                </anchor>
              </controlPr>
            </control>
          </mc:Choice>
        </mc:AlternateContent>
        <mc:AlternateContent xmlns:mc="http://schemas.openxmlformats.org/markup-compatibility/2006">
          <mc:Choice Requires="x14">
            <control shapeId="33807" r:id="rId18" name="Spinner 15">
              <controlPr defaultSize="0" autoPict="0">
                <anchor moveWithCells="1" sizeWithCells="1">
                  <from>
                    <xdr:col>15</xdr:col>
                    <xdr:colOff>161925</xdr:colOff>
                    <xdr:row>20</xdr:row>
                    <xdr:rowOff>19050</xdr:rowOff>
                  </from>
                  <to>
                    <xdr:col>15</xdr:col>
                    <xdr:colOff>476250</xdr:colOff>
                    <xdr:row>20</xdr:row>
                    <xdr:rowOff>295275</xdr:rowOff>
                  </to>
                </anchor>
              </controlPr>
            </control>
          </mc:Choice>
        </mc:AlternateContent>
        <mc:AlternateContent xmlns:mc="http://schemas.openxmlformats.org/markup-compatibility/2006">
          <mc:Choice Requires="x14">
            <control shapeId="33808" r:id="rId19" name="Spinner 16">
              <controlPr defaultSize="0" autoPict="0">
                <anchor moveWithCells="1" sizeWithCells="1">
                  <from>
                    <xdr:col>16</xdr:col>
                    <xdr:colOff>161925</xdr:colOff>
                    <xdr:row>20</xdr:row>
                    <xdr:rowOff>19050</xdr:rowOff>
                  </from>
                  <to>
                    <xdr:col>16</xdr:col>
                    <xdr:colOff>476250</xdr:colOff>
                    <xdr:row>20</xdr:row>
                    <xdr:rowOff>295275</xdr:rowOff>
                  </to>
                </anchor>
              </controlPr>
            </control>
          </mc:Choice>
        </mc:AlternateContent>
        <mc:AlternateContent xmlns:mc="http://schemas.openxmlformats.org/markup-compatibility/2006">
          <mc:Choice Requires="x14">
            <control shapeId="33809" r:id="rId20" name="Spinner 17">
              <controlPr defaultSize="0" autoPict="0">
                <anchor moveWithCells="1" sizeWithCells="1">
                  <from>
                    <xdr:col>17</xdr:col>
                    <xdr:colOff>142875</xdr:colOff>
                    <xdr:row>20</xdr:row>
                    <xdr:rowOff>19050</xdr:rowOff>
                  </from>
                  <to>
                    <xdr:col>17</xdr:col>
                    <xdr:colOff>457200</xdr:colOff>
                    <xdr:row>20</xdr:row>
                    <xdr:rowOff>295275</xdr:rowOff>
                  </to>
                </anchor>
              </controlPr>
            </control>
          </mc:Choice>
        </mc:AlternateContent>
        <mc:AlternateContent xmlns:mc="http://schemas.openxmlformats.org/markup-compatibility/2006">
          <mc:Choice Requires="x14">
            <control shapeId="33810" r:id="rId21" name="Spinner 18">
              <controlPr defaultSize="0" autoPict="0">
                <anchor moveWithCells="1" sizeWithCells="1">
                  <from>
                    <xdr:col>18</xdr:col>
                    <xdr:colOff>161925</xdr:colOff>
                    <xdr:row>20</xdr:row>
                    <xdr:rowOff>19050</xdr:rowOff>
                  </from>
                  <to>
                    <xdr:col>18</xdr:col>
                    <xdr:colOff>476250</xdr:colOff>
                    <xdr:row>20</xdr:row>
                    <xdr:rowOff>295275</xdr:rowOff>
                  </to>
                </anchor>
              </controlPr>
            </control>
          </mc:Choice>
        </mc:AlternateContent>
        <mc:AlternateContent xmlns:mc="http://schemas.openxmlformats.org/markup-compatibility/2006">
          <mc:Choice Requires="x14">
            <control shapeId="33811" r:id="rId22" name="Spinner 19">
              <controlPr defaultSize="0" autoPict="0">
                <anchor moveWithCells="1" sizeWithCells="1">
                  <from>
                    <xdr:col>19</xdr:col>
                    <xdr:colOff>152400</xdr:colOff>
                    <xdr:row>20</xdr:row>
                    <xdr:rowOff>19050</xdr:rowOff>
                  </from>
                  <to>
                    <xdr:col>19</xdr:col>
                    <xdr:colOff>466725</xdr:colOff>
                    <xdr:row>20</xdr:row>
                    <xdr:rowOff>295275</xdr:rowOff>
                  </to>
                </anchor>
              </controlPr>
            </control>
          </mc:Choice>
        </mc:AlternateContent>
        <mc:AlternateContent xmlns:mc="http://schemas.openxmlformats.org/markup-compatibility/2006">
          <mc:Choice Requires="x14">
            <control shapeId="33812" r:id="rId23" name="Spinner 20">
              <controlPr defaultSize="0" autoPict="0">
                <anchor moveWithCells="1" sizeWithCells="1">
                  <from>
                    <xdr:col>20</xdr:col>
                    <xdr:colOff>123825</xdr:colOff>
                    <xdr:row>20</xdr:row>
                    <xdr:rowOff>19050</xdr:rowOff>
                  </from>
                  <to>
                    <xdr:col>20</xdr:col>
                    <xdr:colOff>438150</xdr:colOff>
                    <xdr:row>20</xdr:row>
                    <xdr:rowOff>295275</xdr:rowOff>
                  </to>
                </anchor>
              </controlPr>
            </control>
          </mc:Choice>
        </mc:AlternateContent>
        <mc:AlternateContent xmlns:mc="http://schemas.openxmlformats.org/markup-compatibility/2006">
          <mc:Choice Requires="x14">
            <control shapeId="33813" r:id="rId24" name="Spinner 21">
              <controlPr defaultSize="0" autoPict="0">
                <anchor moveWithCells="1" sizeWithCells="1">
                  <from>
                    <xdr:col>1</xdr:col>
                    <xdr:colOff>142875</xdr:colOff>
                    <xdr:row>16</xdr:row>
                    <xdr:rowOff>28575</xdr:rowOff>
                  </from>
                  <to>
                    <xdr:col>1</xdr:col>
                    <xdr:colOff>466725</xdr:colOff>
                    <xdr:row>16</xdr:row>
                    <xdr:rowOff>304800</xdr:rowOff>
                  </to>
                </anchor>
              </controlPr>
            </control>
          </mc:Choice>
        </mc:AlternateContent>
        <mc:AlternateContent xmlns:mc="http://schemas.openxmlformats.org/markup-compatibility/2006">
          <mc:Choice Requires="x14">
            <control shapeId="33814" r:id="rId25" name="Spinner 22">
              <controlPr defaultSize="0" autoPict="0">
                <anchor moveWithCells="1" sizeWithCells="1">
                  <from>
                    <xdr:col>2</xdr:col>
                    <xdr:colOff>133350</xdr:colOff>
                    <xdr:row>16</xdr:row>
                    <xdr:rowOff>28575</xdr:rowOff>
                  </from>
                  <to>
                    <xdr:col>2</xdr:col>
                    <xdr:colOff>457200</xdr:colOff>
                    <xdr:row>16</xdr:row>
                    <xdr:rowOff>304800</xdr:rowOff>
                  </to>
                </anchor>
              </controlPr>
            </control>
          </mc:Choice>
        </mc:AlternateContent>
        <mc:AlternateContent xmlns:mc="http://schemas.openxmlformats.org/markup-compatibility/2006">
          <mc:Choice Requires="x14">
            <control shapeId="33815" r:id="rId26" name="Spinner 23">
              <controlPr defaultSize="0" autoPict="0">
                <anchor moveWithCells="1" sizeWithCells="1">
                  <from>
                    <xdr:col>3</xdr:col>
                    <xdr:colOff>142875</xdr:colOff>
                    <xdr:row>16</xdr:row>
                    <xdr:rowOff>28575</xdr:rowOff>
                  </from>
                  <to>
                    <xdr:col>3</xdr:col>
                    <xdr:colOff>466725</xdr:colOff>
                    <xdr:row>16</xdr:row>
                    <xdr:rowOff>304800</xdr:rowOff>
                  </to>
                </anchor>
              </controlPr>
            </control>
          </mc:Choice>
        </mc:AlternateContent>
        <mc:AlternateContent xmlns:mc="http://schemas.openxmlformats.org/markup-compatibility/2006">
          <mc:Choice Requires="x14">
            <control shapeId="33816" r:id="rId27" name="Spinner 24">
              <controlPr defaultSize="0" autoPict="0">
                <anchor moveWithCells="1" sizeWithCells="1">
                  <from>
                    <xdr:col>4</xdr:col>
                    <xdr:colOff>114300</xdr:colOff>
                    <xdr:row>16</xdr:row>
                    <xdr:rowOff>28575</xdr:rowOff>
                  </from>
                  <to>
                    <xdr:col>4</xdr:col>
                    <xdr:colOff>438150</xdr:colOff>
                    <xdr:row>16</xdr:row>
                    <xdr:rowOff>304800</xdr:rowOff>
                  </to>
                </anchor>
              </controlPr>
            </control>
          </mc:Choice>
        </mc:AlternateContent>
        <mc:AlternateContent xmlns:mc="http://schemas.openxmlformats.org/markup-compatibility/2006">
          <mc:Choice Requires="x14">
            <control shapeId="33817" r:id="rId28" name="Spinner 25">
              <controlPr defaultSize="0" autoPict="0">
                <anchor moveWithCells="1" sizeWithCells="1">
                  <from>
                    <xdr:col>5</xdr:col>
                    <xdr:colOff>123825</xdr:colOff>
                    <xdr:row>16</xdr:row>
                    <xdr:rowOff>28575</xdr:rowOff>
                  </from>
                  <to>
                    <xdr:col>5</xdr:col>
                    <xdr:colOff>447675</xdr:colOff>
                    <xdr:row>16</xdr:row>
                    <xdr:rowOff>304800</xdr:rowOff>
                  </to>
                </anchor>
              </controlPr>
            </control>
          </mc:Choice>
        </mc:AlternateContent>
        <mc:AlternateContent xmlns:mc="http://schemas.openxmlformats.org/markup-compatibility/2006">
          <mc:Choice Requires="x14">
            <control shapeId="33818" r:id="rId29" name="Spinner 26">
              <controlPr defaultSize="0" autoPict="0">
                <anchor moveWithCells="1" sizeWithCells="1">
                  <from>
                    <xdr:col>6</xdr:col>
                    <xdr:colOff>142875</xdr:colOff>
                    <xdr:row>16</xdr:row>
                    <xdr:rowOff>28575</xdr:rowOff>
                  </from>
                  <to>
                    <xdr:col>6</xdr:col>
                    <xdr:colOff>466725</xdr:colOff>
                    <xdr:row>16</xdr:row>
                    <xdr:rowOff>304800</xdr:rowOff>
                  </to>
                </anchor>
              </controlPr>
            </control>
          </mc:Choice>
        </mc:AlternateContent>
        <mc:AlternateContent xmlns:mc="http://schemas.openxmlformats.org/markup-compatibility/2006">
          <mc:Choice Requires="x14">
            <control shapeId="33819" r:id="rId30" name="Spinner 27">
              <controlPr defaultSize="0" autoPict="0">
                <anchor moveWithCells="1" sizeWithCells="1">
                  <from>
                    <xdr:col>7</xdr:col>
                    <xdr:colOff>133350</xdr:colOff>
                    <xdr:row>16</xdr:row>
                    <xdr:rowOff>28575</xdr:rowOff>
                  </from>
                  <to>
                    <xdr:col>7</xdr:col>
                    <xdr:colOff>457200</xdr:colOff>
                    <xdr:row>16</xdr:row>
                    <xdr:rowOff>304800</xdr:rowOff>
                  </to>
                </anchor>
              </controlPr>
            </control>
          </mc:Choice>
        </mc:AlternateContent>
        <mc:AlternateContent xmlns:mc="http://schemas.openxmlformats.org/markup-compatibility/2006">
          <mc:Choice Requires="x14">
            <control shapeId="33820" r:id="rId31" name="Spinner 28">
              <controlPr defaultSize="0" autoPict="0">
                <anchor moveWithCells="1" sizeWithCells="1">
                  <from>
                    <xdr:col>8</xdr:col>
                    <xdr:colOff>133350</xdr:colOff>
                    <xdr:row>16</xdr:row>
                    <xdr:rowOff>28575</xdr:rowOff>
                  </from>
                  <to>
                    <xdr:col>8</xdr:col>
                    <xdr:colOff>457200</xdr:colOff>
                    <xdr:row>16</xdr:row>
                    <xdr:rowOff>304800</xdr:rowOff>
                  </to>
                </anchor>
              </controlPr>
            </control>
          </mc:Choice>
        </mc:AlternateContent>
        <mc:AlternateContent xmlns:mc="http://schemas.openxmlformats.org/markup-compatibility/2006">
          <mc:Choice Requires="x14">
            <control shapeId="33821" r:id="rId32" name="Spinner 29">
              <controlPr defaultSize="0" autoPict="0">
                <anchor moveWithCells="1" sizeWithCells="1">
                  <from>
                    <xdr:col>9</xdr:col>
                    <xdr:colOff>133350</xdr:colOff>
                    <xdr:row>16</xdr:row>
                    <xdr:rowOff>28575</xdr:rowOff>
                  </from>
                  <to>
                    <xdr:col>9</xdr:col>
                    <xdr:colOff>457200</xdr:colOff>
                    <xdr:row>16</xdr:row>
                    <xdr:rowOff>304800</xdr:rowOff>
                  </to>
                </anchor>
              </controlPr>
            </control>
          </mc:Choice>
        </mc:AlternateContent>
        <mc:AlternateContent xmlns:mc="http://schemas.openxmlformats.org/markup-compatibility/2006">
          <mc:Choice Requires="x14">
            <control shapeId="33822" r:id="rId33" name="Spinner 30">
              <controlPr defaultSize="0" autoPict="0">
                <anchor moveWithCells="1" sizeWithCells="1">
                  <from>
                    <xdr:col>10</xdr:col>
                    <xdr:colOff>123825</xdr:colOff>
                    <xdr:row>16</xdr:row>
                    <xdr:rowOff>28575</xdr:rowOff>
                  </from>
                  <to>
                    <xdr:col>10</xdr:col>
                    <xdr:colOff>447675</xdr:colOff>
                    <xdr:row>16</xdr:row>
                    <xdr:rowOff>304800</xdr:rowOff>
                  </to>
                </anchor>
              </controlPr>
            </control>
          </mc:Choice>
        </mc:AlternateContent>
        <mc:AlternateContent xmlns:mc="http://schemas.openxmlformats.org/markup-compatibility/2006">
          <mc:Choice Requires="x14">
            <control shapeId="33823" r:id="rId34" name="Spinner 31">
              <controlPr defaultSize="0" autoPict="0">
                <anchor moveWithCells="1" sizeWithCells="1">
                  <from>
                    <xdr:col>11</xdr:col>
                    <xdr:colOff>133350</xdr:colOff>
                    <xdr:row>16</xdr:row>
                    <xdr:rowOff>28575</xdr:rowOff>
                  </from>
                  <to>
                    <xdr:col>11</xdr:col>
                    <xdr:colOff>457200</xdr:colOff>
                    <xdr:row>16</xdr:row>
                    <xdr:rowOff>304800</xdr:rowOff>
                  </to>
                </anchor>
              </controlPr>
            </control>
          </mc:Choice>
        </mc:AlternateContent>
        <mc:AlternateContent xmlns:mc="http://schemas.openxmlformats.org/markup-compatibility/2006">
          <mc:Choice Requires="x14">
            <control shapeId="33824" r:id="rId35" name="Spinner 32">
              <controlPr defaultSize="0" autoPict="0">
                <anchor moveWithCells="1" sizeWithCells="1">
                  <from>
                    <xdr:col>12</xdr:col>
                    <xdr:colOff>152400</xdr:colOff>
                    <xdr:row>16</xdr:row>
                    <xdr:rowOff>28575</xdr:rowOff>
                  </from>
                  <to>
                    <xdr:col>12</xdr:col>
                    <xdr:colOff>476250</xdr:colOff>
                    <xdr:row>16</xdr:row>
                    <xdr:rowOff>304800</xdr:rowOff>
                  </to>
                </anchor>
              </controlPr>
            </control>
          </mc:Choice>
        </mc:AlternateContent>
        <mc:AlternateContent xmlns:mc="http://schemas.openxmlformats.org/markup-compatibility/2006">
          <mc:Choice Requires="x14">
            <control shapeId="33825" r:id="rId36" name="Spinner 33">
              <controlPr defaultSize="0" autoPict="0">
                <anchor moveWithCells="1" sizeWithCells="1">
                  <from>
                    <xdr:col>13</xdr:col>
                    <xdr:colOff>133350</xdr:colOff>
                    <xdr:row>16</xdr:row>
                    <xdr:rowOff>28575</xdr:rowOff>
                  </from>
                  <to>
                    <xdr:col>13</xdr:col>
                    <xdr:colOff>457200</xdr:colOff>
                    <xdr:row>16</xdr:row>
                    <xdr:rowOff>304800</xdr:rowOff>
                  </to>
                </anchor>
              </controlPr>
            </control>
          </mc:Choice>
        </mc:AlternateContent>
        <mc:AlternateContent xmlns:mc="http://schemas.openxmlformats.org/markup-compatibility/2006">
          <mc:Choice Requires="x14">
            <control shapeId="33826" r:id="rId37" name="Spinner 34">
              <controlPr defaultSize="0" autoPict="0">
                <anchor moveWithCells="1" sizeWithCells="1">
                  <from>
                    <xdr:col>14</xdr:col>
                    <xdr:colOff>133350</xdr:colOff>
                    <xdr:row>16</xdr:row>
                    <xdr:rowOff>28575</xdr:rowOff>
                  </from>
                  <to>
                    <xdr:col>14</xdr:col>
                    <xdr:colOff>457200</xdr:colOff>
                    <xdr:row>16</xdr:row>
                    <xdr:rowOff>304800</xdr:rowOff>
                  </to>
                </anchor>
              </controlPr>
            </control>
          </mc:Choice>
        </mc:AlternateContent>
        <mc:AlternateContent xmlns:mc="http://schemas.openxmlformats.org/markup-compatibility/2006">
          <mc:Choice Requires="x14">
            <control shapeId="33827" r:id="rId38" name="Spinner 35">
              <controlPr defaultSize="0" autoPict="0">
                <anchor moveWithCells="1" sizeWithCells="1">
                  <from>
                    <xdr:col>15</xdr:col>
                    <xdr:colOff>142875</xdr:colOff>
                    <xdr:row>16</xdr:row>
                    <xdr:rowOff>28575</xdr:rowOff>
                  </from>
                  <to>
                    <xdr:col>15</xdr:col>
                    <xdr:colOff>466725</xdr:colOff>
                    <xdr:row>16</xdr:row>
                    <xdr:rowOff>304800</xdr:rowOff>
                  </to>
                </anchor>
              </controlPr>
            </control>
          </mc:Choice>
        </mc:AlternateContent>
        <mc:AlternateContent xmlns:mc="http://schemas.openxmlformats.org/markup-compatibility/2006">
          <mc:Choice Requires="x14">
            <control shapeId="33828" r:id="rId39" name="Spinner 36">
              <controlPr defaultSize="0" autoPict="0">
                <anchor moveWithCells="1" sizeWithCells="1">
                  <from>
                    <xdr:col>16</xdr:col>
                    <xdr:colOff>133350</xdr:colOff>
                    <xdr:row>16</xdr:row>
                    <xdr:rowOff>28575</xdr:rowOff>
                  </from>
                  <to>
                    <xdr:col>16</xdr:col>
                    <xdr:colOff>457200</xdr:colOff>
                    <xdr:row>16</xdr:row>
                    <xdr:rowOff>304800</xdr:rowOff>
                  </to>
                </anchor>
              </controlPr>
            </control>
          </mc:Choice>
        </mc:AlternateContent>
        <mc:AlternateContent xmlns:mc="http://schemas.openxmlformats.org/markup-compatibility/2006">
          <mc:Choice Requires="x14">
            <control shapeId="33829" r:id="rId40" name="Spinner 37">
              <controlPr defaultSize="0" autoPict="0">
                <anchor moveWithCells="1" sizeWithCells="1">
                  <from>
                    <xdr:col>17</xdr:col>
                    <xdr:colOff>114300</xdr:colOff>
                    <xdr:row>16</xdr:row>
                    <xdr:rowOff>28575</xdr:rowOff>
                  </from>
                  <to>
                    <xdr:col>17</xdr:col>
                    <xdr:colOff>438150</xdr:colOff>
                    <xdr:row>16</xdr:row>
                    <xdr:rowOff>304800</xdr:rowOff>
                  </to>
                </anchor>
              </controlPr>
            </control>
          </mc:Choice>
        </mc:AlternateContent>
        <mc:AlternateContent xmlns:mc="http://schemas.openxmlformats.org/markup-compatibility/2006">
          <mc:Choice Requires="x14">
            <control shapeId="33830" r:id="rId41" name="Spinner 38">
              <controlPr defaultSize="0" autoPict="0">
                <anchor moveWithCells="1" sizeWithCells="1">
                  <from>
                    <xdr:col>18</xdr:col>
                    <xdr:colOff>152400</xdr:colOff>
                    <xdr:row>16</xdr:row>
                    <xdr:rowOff>28575</xdr:rowOff>
                  </from>
                  <to>
                    <xdr:col>18</xdr:col>
                    <xdr:colOff>476250</xdr:colOff>
                    <xdr:row>16</xdr:row>
                    <xdr:rowOff>304800</xdr:rowOff>
                  </to>
                </anchor>
              </controlPr>
            </control>
          </mc:Choice>
        </mc:AlternateContent>
        <mc:AlternateContent xmlns:mc="http://schemas.openxmlformats.org/markup-compatibility/2006">
          <mc:Choice Requires="x14">
            <control shapeId="33831" r:id="rId42" name="Spinner 39">
              <controlPr defaultSize="0" autoPict="0">
                <anchor moveWithCells="1" sizeWithCells="1">
                  <from>
                    <xdr:col>19</xdr:col>
                    <xdr:colOff>123825</xdr:colOff>
                    <xdr:row>16</xdr:row>
                    <xdr:rowOff>28575</xdr:rowOff>
                  </from>
                  <to>
                    <xdr:col>19</xdr:col>
                    <xdr:colOff>447675</xdr:colOff>
                    <xdr:row>16</xdr:row>
                    <xdr:rowOff>304800</xdr:rowOff>
                  </to>
                </anchor>
              </controlPr>
            </control>
          </mc:Choice>
        </mc:AlternateContent>
        <mc:AlternateContent xmlns:mc="http://schemas.openxmlformats.org/markup-compatibility/2006">
          <mc:Choice Requires="x14">
            <control shapeId="33832" r:id="rId43" name="Spinner 40">
              <controlPr defaultSize="0" autoPict="0">
                <anchor moveWithCells="1" sizeWithCells="1">
                  <from>
                    <xdr:col>20</xdr:col>
                    <xdr:colOff>133350</xdr:colOff>
                    <xdr:row>16</xdr:row>
                    <xdr:rowOff>28575</xdr:rowOff>
                  </from>
                  <to>
                    <xdr:col>20</xdr:col>
                    <xdr:colOff>457200</xdr:colOff>
                    <xdr:row>16</xdr:row>
                    <xdr:rowOff>304800</xdr:rowOff>
                  </to>
                </anchor>
              </controlPr>
            </control>
          </mc:Choice>
        </mc:AlternateContent>
        <mc:AlternateContent xmlns:mc="http://schemas.openxmlformats.org/markup-compatibility/2006">
          <mc:Choice Requires="x14">
            <control shapeId="33833" r:id="rId44" name="Spinner 41">
              <controlPr defaultSize="0" autoPict="0">
                <anchor moveWithCells="1" sizeWithCells="1">
                  <from>
                    <xdr:col>9</xdr:col>
                    <xdr:colOff>161925</xdr:colOff>
                    <xdr:row>25</xdr:row>
                    <xdr:rowOff>19050</xdr:rowOff>
                  </from>
                  <to>
                    <xdr:col>9</xdr:col>
                    <xdr:colOff>552450</xdr:colOff>
                    <xdr:row>25</xdr:row>
                    <xdr:rowOff>295275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CA18D-1758-4FBC-81C1-8AFFAAA5CE9C}">
  <sheetPr>
    <pageSetUpPr fitToPage="1"/>
  </sheetPr>
  <dimension ref="A8:W76"/>
  <sheetViews>
    <sheetView workbookViewId="0">
      <selection activeCell="A27" sqref="A27"/>
    </sheetView>
  </sheetViews>
  <sheetFormatPr defaultRowHeight="15" x14ac:dyDescent="0.25"/>
  <cols>
    <col min="1" max="1" width="24.42578125" customWidth="1"/>
    <col min="2" max="21" width="11.5703125" customWidth="1"/>
    <col min="22" max="22" width="1.85546875" customWidth="1"/>
  </cols>
  <sheetData>
    <row r="8" spans="1:21" s="1" customFormat="1" ht="25.5" customHeight="1" x14ac:dyDescent="0.25">
      <c r="A8" s="12"/>
    </row>
    <row r="9" spans="1:21" s="1" customFormat="1" ht="25.5" customHeight="1" x14ac:dyDescent="0.25">
      <c r="A9" s="12"/>
    </row>
    <row r="10" spans="1:21" s="1" customFormat="1" ht="25.5" customHeight="1" x14ac:dyDescent="0.25">
      <c r="A10" s="12"/>
    </row>
    <row r="11" spans="1:21" s="1" customFormat="1" ht="25.5" customHeight="1" x14ac:dyDescent="0.25">
      <c r="A11" s="12"/>
    </row>
    <row r="12" spans="1:21" s="1" customFormat="1" ht="25.5" customHeight="1" x14ac:dyDescent="0.25">
      <c r="A12" s="12"/>
    </row>
    <row r="13" spans="1:21" s="1" customFormat="1" ht="25.5" customHeight="1" x14ac:dyDescent="0.25">
      <c r="A13" s="12"/>
    </row>
    <row r="14" spans="1:21" s="1" customFormat="1" ht="25.5" customHeight="1" x14ac:dyDescent="0.25">
      <c r="A14" s="12"/>
    </row>
    <row r="15" spans="1:21" s="1" customFormat="1" ht="25.5" customHeight="1" x14ac:dyDescent="0.25">
      <c r="A15" s="12"/>
    </row>
    <row r="16" spans="1:21" s="28" customFormat="1" ht="25.5" customHeight="1" x14ac:dyDescent="0.25">
      <c r="A16" s="26" t="str">
        <f>CONCATENATE("Tax = ", O42," Billion")</f>
        <v>Tax = 07.72 Billion</v>
      </c>
      <c r="B16" s="29" t="str">
        <f>'Income Tx Dist by Age'!H43</f>
        <v/>
      </c>
      <c r="C16" s="29">
        <f>'Income Tx Dist by Age'!H44</f>
        <v>4.0502363193096892E-2</v>
      </c>
      <c r="D16" s="29">
        <f>'Income Tx Dist by Age'!H45</f>
        <v>0.24094334002744808</v>
      </c>
      <c r="E16" s="29">
        <f>'Income Tx Dist by Age'!H46</f>
        <v>0.46488598347557608</v>
      </c>
      <c r="F16" s="29">
        <f>'Income Tx Dist by Age'!H47</f>
        <v>0.65684362325064072</v>
      </c>
      <c r="G16" s="29">
        <f>'Income Tx Dist by Age'!H48</f>
        <v>0.78439841493108753</v>
      </c>
      <c r="H16" s="29">
        <f>'Income Tx Dist by Age'!H49</f>
        <v>0.85957979365782888</v>
      </c>
      <c r="I16" s="29">
        <f>'Income Tx Dist by Age'!H50</f>
        <v>0.94002370122680323</v>
      </c>
      <c r="J16" s="29">
        <f>'Income Tx Dist by Age'!H51</f>
        <v>0.94595492836306405</v>
      </c>
      <c r="K16" s="29">
        <f>'Income Tx Dist by Age'!H52</f>
        <v>0.95606327693565296</v>
      </c>
      <c r="L16" s="29">
        <f>'Income Tx Dist by Age'!H53</f>
        <v>0.90439468788806276</v>
      </c>
      <c r="M16" s="29">
        <f>'Income Tx Dist by Age'!H54</f>
        <v>0.36125331489134144</v>
      </c>
      <c r="N16" s="29">
        <f>'Income Tx Dist by Age'!H55</f>
        <v>0.23158349625683089</v>
      </c>
      <c r="O16" s="29">
        <f>'Income Tx Dist by Age'!H56</f>
        <v>0.15345249169214045</v>
      </c>
      <c r="P16" s="29">
        <f>'Income Tx Dist by Age'!H57</f>
        <v>8.1797911822007505E-2</v>
      </c>
      <c r="Q16" s="29">
        <f>'Income Tx Dist by Age'!H58</f>
        <v>9.3005609863492114E-2</v>
      </c>
      <c r="R16" s="29">
        <f>'Income Tx Dist by Age'!H59</f>
        <v>3.2162302279767963E-3</v>
      </c>
      <c r="S16" s="29" t="str">
        <f>'Income Tx Dist by Age'!H60</f>
        <v/>
      </c>
      <c r="T16" s="29" t="str">
        <f>'Income Tx Dist by Age'!H61</f>
        <v/>
      </c>
      <c r="U16" s="29" t="str">
        <f>'Income Tx Dist by Age'!H62</f>
        <v/>
      </c>
    </row>
    <row r="17" spans="1:22" s="1" customFormat="1" ht="25.5" customHeight="1" x14ac:dyDescent="0.25">
      <c r="A17" s="12"/>
    </row>
    <row r="18" spans="1:22" s="1" customFormat="1" ht="25.5" customHeight="1" x14ac:dyDescent="0.25">
      <c r="A18" s="4" t="s">
        <v>10</v>
      </c>
      <c r="B18" s="53">
        <v>0</v>
      </c>
      <c r="C18" s="53">
        <v>20</v>
      </c>
      <c r="D18" s="53">
        <v>20</v>
      </c>
      <c r="E18" s="53">
        <v>20</v>
      </c>
      <c r="F18" s="53">
        <v>20</v>
      </c>
      <c r="G18" s="53">
        <v>20</v>
      </c>
      <c r="H18" s="53">
        <v>20</v>
      </c>
      <c r="I18" s="53">
        <v>20</v>
      </c>
      <c r="J18" s="53">
        <v>20</v>
      </c>
      <c r="K18" s="9">
        <v>20</v>
      </c>
      <c r="L18" s="53">
        <v>20</v>
      </c>
      <c r="M18" s="53">
        <v>10</v>
      </c>
      <c r="N18" s="53">
        <v>10</v>
      </c>
      <c r="O18" s="53">
        <v>10</v>
      </c>
      <c r="P18" s="53">
        <v>10</v>
      </c>
      <c r="Q18" s="53">
        <v>10</v>
      </c>
      <c r="R18" s="53">
        <v>10</v>
      </c>
      <c r="S18" s="53">
        <v>0</v>
      </c>
      <c r="T18" s="53">
        <v>0</v>
      </c>
      <c r="U18" s="53">
        <v>0</v>
      </c>
    </row>
    <row r="19" spans="1:22" s="28" customFormat="1" ht="25.5" customHeight="1" x14ac:dyDescent="0.25">
      <c r="A19" s="26" t="s">
        <v>153</v>
      </c>
      <c r="B19" s="27" t="str">
        <f>'Income Tx Dist by Age'!I43</f>
        <v/>
      </c>
      <c r="C19" s="27">
        <f>'Income Tx Dist by Age'!I44</f>
        <v>7.2610594509788656E-2</v>
      </c>
      <c r="D19" s="27">
        <f>'Income Tx Dist by Age'!I45</f>
        <v>7.2610594509788656E-2</v>
      </c>
      <c r="E19" s="27">
        <f>'Income Tx Dist by Age'!I46</f>
        <v>7.2610594509788642E-2</v>
      </c>
      <c r="F19" s="27">
        <f>'Income Tx Dist by Age'!I47</f>
        <v>7.2610594509788656E-2</v>
      </c>
      <c r="G19" s="27">
        <f>'Income Tx Dist by Age'!I48</f>
        <v>7.2610594509788656E-2</v>
      </c>
      <c r="H19" s="27">
        <f>'Income Tx Dist by Age'!I49</f>
        <v>7.2610594509788642E-2</v>
      </c>
      <c r="I19" s="27">
        <f>'Income Tx Dist by Age'!I50</f>
        <v>7.2610594509788642E-2</v>
      </c>
      <c r="J19" s="27">
        <f>'Income Tx Dist by Age'!I51</f>
        <v>7.2610594509788642E-2</v>
      </c>
      <c r="K19" s="27">
        <f>'Income Tx Dist by Age'!I52</f>
        <v>7.2610594509788642E-2</v>
      </c>
      <c r="L19" s="27">
        <f>'Income Tx Dist by Age'!I53</f>
        <v>7.2610594509788642E-2</v>
      </c>
      <c r="M19" s="27">
        <f>'Income Tx Dist by Age'!I54</f>
        <v>3.6305297254894328E-2</v>
      </c>
      <c r="N19" s="27">
        <f>'Income Tx Dist by Age'!I55</f>
        <v>3.6305297254894328E-2</v>
      </c>
      <c r="O19" s="27">
        <f>'Income Tx Dist by Age'!I56</f>
        <v>3.6305297254894328E-2</v>
      </c>
      <c r="P19" s="27">
        <f>'Income Tx Dist by Age'!I57</f>
        <v>3.6305297254894328E-2</v>
      </c>
      <c r="Q19" s="27">
        <f>'Income Tx Dist by Age'!I58</f>
        <v>3.6305297254894321E-2</v>
      </c>
      <c r="R19" s="27">
        <f>'Income Tx Dist by Age'!I59</f>
        <v>3.6305297254894328E-2</v>
      </c>
      <c r="S19" s="27" t="str">
        <f>'Income Tx Dist by Age'!I60</f>
        <v/>
      </c>
      <c r="T19" s="27" t="str">
        <f>'Income Tx Dist by Age'!I61</f>
        <v/>
      </c>
      <c r="U19" s="27" t="str">
        <f>'Income Tx Dist by Age'!I62</f>
        <v/>
      </c>
    </row>
    <row r="20" spans="1:22" s="1" customFormat="1" ht="25.5" customHeight="1" x14ac:dyDescent="0.25">
      <c r="A20" s="4" t="s">
        <v>9</v>
      </c>
      <c r="B20" s="53">
        <v>0</v>
      </c>
      <c r="C20" s="53">
        <v>0</v>
      </c>
      <c r="D20" s="53">
        <v>0</v>
      </c>
      <c r="E20" s="53">
        <v>0</v>
      </c>
      <c r="F20" s="53">
        <v>0</v>
      </c>
      <c r="G20" s="53">
        <v>0</v>
      </c>
      <c r="H20" s="53">
        <v>0</v>
      </c>
      <c r="I20" s="53">
        <v>0</v>
      </c>
      <c r="J20" s="53">
        <v>0</v>
      </c>
      <c r="K20" s="53">
        <v>0</v>
      </c>
      <c r="L20" s="53">
        <v>0</v>
      </c>
      <c r="M20" s="53">
        <v>0</v>
      </c>
      <c r="N20" s="53">
        <v>0</v>
      </c>
      <c r="O20" s="53">
        <v>0</v>
      </c>
      <c r="P20" s="53">
        <v>0</v>
      </c>
      <c r="Q20" s="53">
        <v>0</v>
      </c>
      <c r="R20" s="53">
        <v>0</v>
      </c>
      <c r="S20" s="53">
        <v>0</v>
      </c>
      <c r="T20" s="53">
        <v>0</v>
      </c>
      <c r="U20" s="53">
        <v>0</v>
      </c>
    </row>
    <row r="21" spans="1:22" s="1" customFormat="1" ht="25.5" customHeight="1" x14ac:dyDescent="0.25">
      <c r="A21" s="12"/>
    </row>
    <row r="22" spans="1:22" s="13" customFormat="1" ht="25.5" customHeight="1" x14ac:dyDescent="0.25">
      <c r="A22" s="17" t="str">
        <f>IF('Income Tx Dist by Age'!D66&lt;0,"Error - Minimums too high",IF('Income Tx Dist by Age'!D66&gt;1,"Error - Maximums too low",""))</f>
        <v/>
      </c>
      <c r="B22" s="16" t="str">
        <f t="shared" ref="B22:C22" si="0">IF(B20&gt;B18,"Error             min &gt; max","")</f>
        <v/>
      </c>
      <c r="C22" s="16" t="str">
        <f t="shared" si="0"/>
        <v/>
      </c>
      <c r="D22" s="16" t="str">
        <f>IF(D20&gt;D18,"Error             min &gt; max","")</f>
        <v/>
      </c>
      <c r="E22" s="16" t="str">
        <f t="shared" ref="E22:U22" si="1">IF(E20&gt;E18,"Error             min &gt; max","")</f>
        <v/>
      </c>
      <c r="F22" s="16" t="str">
        <f t="shared" si="1"/>
        <v/>
      </c>
      <c r="G22" s="16" t="str">
        <f t="shared" si="1"/>
        <v/>
      </c>
      <c r="H22" s="16" t="str">
        <f t="shared" si="1"/>
        <v/>
      </c>
      <c r="I22" s="16" t="str">
        <f t="shared" si="1"/>
        <v/>
      </c>
      <c r="J22" s="16" t="str">
        <f t="shared" si="1"/>
        <v/>
      </c>
      <c r="K22" s="16" t="str">
        <f t="shared" si="1"/>
        <v/>
      </c>
      <c r="L22" s="16" t="str">
        <f t="shared" si="1"/>
        <v/>
      </c>
      <c r="M22" s="16" t="str">
        <f t="shared" si="1"/>
        <v/>
      </c>
      <c r="N22" s="16" t="str">
        <f t="shared" si="1"/>
        <v/>
      </c>
      <c r="O22" s="16" t="str">
        <f t="shared" si="1"/>
        <v/>
      </c>
      <c r="P22" s="16" t="str">
        <f t="shared" si="1"/>
        <v/>
      </c>
      <c r="Q22" s="16" t="str">
        <f t="shared" si="1"/>
        <v/>
      </c>
      <c r="R22" s="16" t="str">
        <f t="shared" si="1"/>
        <v/>
      </c>
      <c r="S22" s="16" t="str">
        <f t="shared" si="1"/>
        <v/>
      </c>
      <c r="T22" s="16" t="str">
        <f t="shared" si="1"/>
        <v/>
      </c>
      <c r="U22" s="16" t="str">
        <f t="shared" si="1"/>
        <v/>
      </c>
    </row>
    <row r="23" spans="1:22" s="35" customFormat="1" ht="25.5" customHeight="1" x14ac:dyDescent="0.25">
      <c r="A23" s="31" t="s">
        <v>46</v>
      </c>
      <c r="B23" s="40">
        <v>2.8757100745701366E-2</v>
      </c>
      <c r="C23" s="40">
        <v>0.55780239049876879</v>
      </c>
      <c r="D23" s="40">
        <v>3.3182945499085048</v>
      </c>
      <c r="E23" s="40">
        <v>6.4024538927704926</v>
      </c>
      <c r="F23" s="40">
        <v>9.0461127289364285</v>
      </c>
      <c r="G23" s="40">
        <v>10.802809427835529</v>
      </c>
      <c r="H23" s="40">
        <v>11.838214512097801</v>
      </c>
      <c r="I23" s="40">
        <v>12.946095643110022</v>
      </c>
      <c r="J23" s="40">
        <v>13.027781066240131</v>
      </c>
      <c r="K23" s="40">
        <v>13.166994202296001</v>
      </c>
      <c r="L23" s="40">
        <v>12.455409489398152</v>
      </c>
      <c r="M23" s="40">
        <v>9.9504298878214197</v>
      </c>
      <c r="N23" s="40">
        <v>6.3787797860713304</v>
      </c>
      <c r="O23" s="40">
        <v>4.2267245634919979</v>
      </c>
      <c r="P23" s="40">
        <v>2.2530572122221173</v>
      </c>
      <c r="Q23" s="40">
        <v>2.5617641748120934</v>
      </c>
      <c r="R23" s="40">
        <v>8.8588455987458292E-2</v>
      </c>
      <c r="S23" s="40"/>
      <c r="T23" s="40"/>
      <c r="U23" s="33"/>
    </row>
    <row r="24" spans="1:22" s="26" customFormat="1" ht="78" customHeight="1" x14ac:dyDescent="0.3">
      <c r="A24" s="26" t="s">
        <v>99</v>
      </c>
      <c r="B24" s="60" t="s">
        <v>202</v>
      </c>
      <c r="C24" s="60" t="s">
        <v>203</v>
      </c>
      <c r="D24" s="60" t="s">
        <v>204</v>
      </c>
      <c r="E24" s="60" t="s">
        <v>205</v>
      </c>
      <c r="F24" s="60" t="s">
        <v>206</v>
      </c>
      <c r="G24" s="60" t="s">
        <v>207</v>
      </c>
      <c r="H24" s="60" t="s">
        <v>208</v>
      </c>
      <c r="I24" s="60" t="s">
        <v>209</v>
      </c>
      <c r="J24" s="60" t="s">
        <v>210</v>
      </c>
      <c r="K24" s="60" t="s">
        <v>211</v>
      </c>
      <c r="L24" s="60" t="s">
        <v>212</v>
      </c>
      <c r="M24" s="60" t="s">
        <v>213</v>
      </c>
      <c r="N24" s="60" t="s">
        <v>214</v>
      </c>
      <c r="O24" s="60" t="s">
        <v>215</v>
      </c>
      <c r="P24" s="60" t="s">
        <v>216</v>
      </c>
      <c r="Q24" s="60" t="s">
        <v>217</v>
      </c>
      <c r="R24" s="60" t="s">
        <v>218</v>
      </c>
      <c r="S24" s="37"/>
      <c r="T24" s="38"/>
      <c r="U24" s="39"/>
    </row>
    <row r="25" spans="1:22" s="1" customFormat="1" ht="4.5" customHeight="1" thickBot="1" x14ac:dyDescent="0.3"/>
    <row r="26" spans="1:22" s="1" customFormat="1" ht="28.5" customHeight="1" x14ac:dyDescent="0.25">
      <c r="A26" s="1" t="s">
        <v>154</v>
      </c>
      <c r="B26"/>
      <c r="C26" s="41">
        <f>'Tax Calculator Main Sheet'!D16</f>
        <v>7.7178991677030515</v>
      </c>
      <c r="D26" s="5" t="s">
        <v>111</v>
      </c>
      <c r="H26" s="45" t="s">
        <v>103</v>
      </c>
      <c r="I26" s="46" t="str">
        <f>LOOKUP(V26,V74:V76,W74:W76)</f>
        <v>Revenue</v>
      </c>
      <c r="J26" s="47"/>
      <c r="K26" s="48" t="s">
        <v>45</v>
      </c>
      <c r="L26" s="49"/>
      <c r="V26" s="55">
        <v>1</v>
      </c>
    </row>
    <row r="27" spans="1:22" ht="15.75" thickBot="1" x14ac:dyDescent="0.3">
      <c r="A27" s="58" t="s">
        <v>171</v>
      </c>
      <c r="C27" s="42">
        <f>C26/7.15</f>
        <v>1.0794264570214058</v>
      </c>
      <c r="D27" t="s">
        <v>107</v>
      </c>
      <c r="H27" s="50" t="s">
        <v>104</v>
      </c>
      <c r="I27" s="51"/>
      <c r="J27" s="51"/>
      <c r="K27" s="51"/>
      <c r="L27" s="52"/>
    </row>
    <row r="28" spans="1:22" s="1" customFormat="1" ht="25.5" customHeight="1" x14ac:dyDescent="0.35">
      <c r="A28" s="56" t="s">
        <v>142</v>
      </c>
      <c r="B28" s="1">
        <v>1</v>
      </c>
      <c r="C28" s="1">
        <v>2</v>
      </c>
      <c r="D28" s="1">
        <v>3</v>
      </c>
      <c r="E28" s="1">
        <v>4</v>
      </c>
      <c r="F28" s="1">
        <v>5</v>
      </c>
      <c r="G28" s="1">
        <v>6</v>
      </c>
      <c r="H28" s="1">
        <v>7</v>
      </c>
      <c r="I28" s="1">
        <v>8</v>
      </c>
      <c r="J28" s="1">
        <v>9</v>
      </c>
      <c r="K28" s="1">
        <v>10</v>
      </c>
      <c r="L28" s="1">
        <v>11</v>
      </c>
      <c r="M28" s="1">
        <v>12</v>
      </c>
      <c r="N28" s="1">
        <v>13</v>
      </c>
      <c r="O28" s="1">
        <v>14</v>
      </c>
      <c r="P28" s="1">
        <v>15</v>
      </c>
      <c r="Q28" s="1">
        <v>16</v>
      </c>
      <c r="R28" s="1">
        <v>17</v>
      </c>
      <c r="S28" s="1">
        <v>18</v>
      </c>
      <c r="T28" s="1">
        <v>19</v>
      </c>
      <c r="U28" s="1">
        <v>20</v>
      </c>
    </row>
    <row r="30" spans="1:22" x14ac:dyDescent="0.25">
      <c r="A30" t="s">
        <v>100</v>
      </c>
    </row>
    <row r="31" spans="1:22" x14ac:dyDescent="0.25">
      <c r="A31" t="s">
        <v>219</v>
      </c>
    </row>
    <row r="40" spans="1:16" x14ac:dyDescent="0.25">
      <c r="A40" t="s">
        <v>59</v>
      </c>
    </row>
    <row r="42" spans="1:16" x14ac:dyDescent="0.25">
      <c r="B42" s="6" t="s">
        <v>0</v>
      </c>
      <c r="C42" s="6" t="s">
        <v>2</v>
      </c>
      <c r="D42" s="6" t="s">
        <v>3</v>
      </c>
      <c r="E42" s="6" t="s">
        <v>4</v>
      </c>
      <c r="F42" s="6" t="s">
        <v>7</v>
      </c>
      <c r="G42" s="6" t="s">
        <v>5</v>
      </c>
      <c r="H42" s="6" t="s">
        <v>6</v>
      </c>
      <c r="I42" s="6" t="s">
        <v>1</v>
      </c>
      <c r="J42" s="6"/>
      <c r="K42" s="6"/>
      <c r="L42" s="6"/>
      <c r="O42" s="14" t="str">
        <f>TEXT(SUM(B16:U16),"00.00")</f>
        <v>07.72</v>
      </c>
      <c r="P42" s="1" t="s">
        <v>33</v>
      </c>
    </row>
    <row r="43" spans="1:16" x14ac:dyDescent="0.25">
      <c r="A43" t="str">
        <f>'Income Tx Dist by Age'!B24</f>
        <v>0 - 14</v>
      </c>
      <c r="B43" s="6">
        <v>1</v>
      </c>
      <c r="C43" s="6">
        <f>'Income Tx Dist by Age'!B23</f>
        <v>2.8757100745701366E-2</v>
      </c>
      <c r="D43" s="6">
        <f>$C43*'Income Tx Dist by Age'!B20/100</f>
        <v>0</v>
      </c>
      <c r="E43" s="6">
        <f>$C43*'Income Tx Dist by Age'!B18/100</f>
        <v>0</v>
      </c>
      <c r="F43" s="6">
        <f t="shared" ref="F43:F62" si="2">E43-D43</f>
        <v>0</v>
      </c>
      <c r="G43" s="6"/>
      <c r="H43" s="7" t="str">
        <f>IF(((F43)*D$66+D43)=0,"",(F43)*D$66+D43)</f>
        <v/>
      </c>
      <c r="I43" s="8" t="str">
        <f t="shared" ref="I43" si="3">IF(OR(C43=0,E43=0), "",H43/C43)</f>
        <v/>
      </c>
      <c r="J43" s="6"/>
      <c r="K43" s="6"/>
      <c r="L43" s="6"/>
    </row>
    <row r="44" spans="1:16" x14ac:dyDescent="0.25">
      <c r="A44" t="str">
        <f>'Income Tx Dist by Age'!C24</f>
        <v>15 - 19</v>
      </c>
      <c r="B44" s="6">
        <v>2</v>
      </c>
      <c r="C44" s="6">
        <f>'Income Tx Dist by Age'!C23</f>
        <v>0.55780239049876879</v>
      </c>
      <c r="D44" s="6">
        <f>$C44*'Income Tx Dist by Age'!C20/100</f>
        <v>0</v>
      </c>
      <c r="E44" s="6">
        <f>$C44*'Income Tx Dist by Age'!C18/100</f>
        <v>0.11156047809975377</v>
      </c>
      <c r="F44" s="6">
        <f t="shared" si="2"/>
        <v>0.11156047809975377</v>
      </c>
      <c r="G44" s="6"/>
      <c r="H44" s="7">
        <f>IF(((F44)*D$66+D44)=0,"",(F44)*D$66+D44)</f>
        <v>4.0502363193096892E-2</v>
      </c>
      <c r="I44" s="8">
        <f>IF(OR(C44=0,E44=0), "",H44/C44)</f>
        <v>7.2610594509788656E-2</v>
      </c>
      <c r="J44" s="6"/>
      <c r="K44" s="6"/>
      <c r="L44" s="6"/>
    </row>
    <row r="45" spans="1:16" x14ac:dyDescent="0.25">
      <c r="A45" t="str">
        <f>'Income Tx Dist by Age'!D24</f>
        <v>20 - 24</v>
      </c>
      <c r="B45" s="6">
        <v>3</v>
      </c>
      <c r="C45" s="6">
        <f>'Income Tx Dist by Age'!D23</f>
        <v>3.3182945499085048</v>
      </c>
      <c r="D45" s="6">
        <f>$C45*'Income Tx Dist by Age'!D20/100</f>
        <v>0</v>
      </c>
      <c r="E45" s="6">
        <f>$C45*'Income Tx Dist by Age'!D18/100</f>
        <v>0.66365890998170096</v>
      </c>
      <c r="F45" s="6">
        <f t="shared" si="2"/>
        <v>0.66365890998170096</v>
      </c>
      <c r="G45" s="6"/>
      <c r="H45" s="7">
        <f t="shared" ref="H45:H62" si="4">IF(((F45)*D$66+D45)=0,"",(F45)*D$66+D45)</f>
        <v>0.24094334002744808</v>
      </c>
      <c r="I45" s="8">
        <f t="shared" ref="I45:I62" si="5">IF(OR(C45=0,E45=0), "",H45/C45)</f>
        <v>7.2610594509788656E-2</v>
      </c>
      <c r="J45" s="6"/>
      <c r="K45" s="6"/>
      <c r="L45" s="6"/>
    </row>
    <row r="46" spans="1:16" x14ac:dyDescent="0.25">
      <c r="A46" t="str">
        <f>'Income Tx Dist by Age'!E24</f>
        <v>25 - 29</v>
      </c>
      <c r="B46" s="6">
        <v>4</v>
      </c>
      <c r="C46" s="6">
        <f>'Income Tx Dist by Age'!E23</f>
        <v>6.4024538927704926</v>
      </c>
      <c r="D46" s="6">
        <f>$C46*'Income Tx Dist by Age'!E20/100</f>
        <v>0</v>
      </c>
      <c r="E46" s="6">
        <f>$C46*'Income Tx Dist by Age'!E18/100</f>
        <v>1.2804907785540984</v>
      </c>
      <c r="F46" s="6">
        <f t="shared" si="2"/>
        <v>1.2804907785540984</v>
      </c>
      <c r="G46" s="6"/>
      <c r="H46" s="7">
        <f t="shared" si="4"/>
        <v>0.46488598347557608</v>
      </c>
      <c r="I46" s="8">
        <f t="shared" si="5"/>
        <v>7.2610594509788642E-2</v>
      </c>
      <c r="J46" s="6"/>
      <c r="K46" s="6"/>
      <c r="L46" s="6"/>
    </row>
    <row r="47" spans="1:16" x14ac:dyDescent="0.25">
      <c r="A47" t="str">
        <f>'Income Tx Dist by Age'!F24</f>
        <v>30 - 34</v>
      </c>
      <c r="B47" s="6">
        <v>5</v>
      </c>
      <c r="C47" s="6">
        <f>'Income Tx Dist by Age'!F23</f>
        <v>9.0461127289364285</v>
      </c>
      <c r="D47" s="6">
        <f>$C47*'Income Tx Dist by Age'!F20/100</f>
        <v>0</v>
      </c>
      <c r="E47" s="6">
        <f>$C47*'Income Tx Dist by Age'!F18/100</f>
        <v>1.8092225457872857</v>
      </c>
      <c r="F47" s="6">
        <f t="shared" si="2"/>
        <v>1.8092225457872857</v>
      </c>
      <c r="G47" s="6"/>
      <c r="H47" s="7">
        <f t="shared" si="4"/>
        <v>0.65684362325064072</v>
      </c>
      <c r="I47" s="8">
        <f t="shared" si="5"/>
        <v>7.2610594509788656E-2</v>
      </c>
      <c r="J47" s="6"/>
      <c r="K47" s="6"/>
      <c r="L47" s="6"/>
    </row>
    <row r="48" spans="1:16" x14ac:dyDescent="0.25">
      <c r="A48" t="str">
        <f>'Income Tx Dist by Age'!G24</f>
        <v>35 - 39</v>
      </c>
      <c r="B48" s="6">
        <v>6</v>
      </c>
      <c r="C48" s="6">
        <f>'Income Tx Dist by Age'!G23</f>
        <v>10.802809427835529</v>
      </c>
      <c r="D48" s="6">
        <f>$C48*'Income Tx Dist by Age'!G20/100</f>
        <v>0</v>
      </c>
      <c r="E48" s="6">
        <f>$C48*'Income Tx Dist by Age'!G18/100</f>
        <v>2.1605618855671058</v>
      </c>
      <c r="F48" s="6">
        <f t="shared" si="2"/>
        <v>2.1605618855671058</v>
      </c>
      <c r="G48" s="6"/>
      <c r="H48" s="7">
        <f t="shared" si="4"/>
        <v>0.78439841493108753</v>
      </c>
      <c r="I48" s="8">
        <f t="shared" si="5"/>
        <v>7.2610594509788656E-2</v>
      </c>
    </row>
    <row r="49" spans="1:12" x14ac:dyDescent="0.25">
      <c r="A49" t="str">
        <f>'Income Tx Dist by Age'!H24</f>
        <v>40 - 44</v>
      </c>
      <c r="B49" s="6">
        <v>7</v>
      </c>
      <c r="C49" s="6">
        <f>'Income Tx Dist by Age'!H23</f>
        <v>11.838214512097801</v>
      </c>
      <c r="D49" s="6">
        <f>$C49*'Income Tx Dist by Age'!H20/100</f>
        <v>0</v>
      </c>
      <c r="E49" s="6">
        <f>$C49*'Income Tx Dist by Age'!H18/100</f>
        <v>2.36764290241956</v>
      </c>
      <c r="F49" s="6">
        <f t="shared" si="2"/>
        <v>2.36764290241956</v>
      </c>
      <c r="G49" s="6"/>
      <c r="H49" s="7">
        <f t="shared" si="4"/>
        <v>0.85957979365782888</v>
      </c>
      <c r="I49" s="8">
        <f t="shared" si="5"/>
        <v>7.2610594509788642E-2</v>
      </c>
    </row>
    <row r="50" spans="1:12" x14ac:dyDescent="0.25">
      <c r="A50" t="str">
        <f>'Income Tx Dist by Age'!I24</f>
        <v>45 - 49</v>
      </c>
      <c r="B50" s="6">
        <v>8</v>
      </c>
      <c r="C50" s="6">
        <f>'Income Tx Dist by Age'!I23</f>
        <v>12.946095643110022</v>
      </c>
      <c r="D50" s="6">
        <f>$C50*'Income Tx Dist by Age'!I20/100</f>
        <v>0</v>
      </c>
      <c r="E50" s="6">
        <f>$C50*'Income Tx Dist by Age'!I18/100</f>
        <v>2.5892191286220041</v>
      </c>
      <c r="F50" s="6">
        <f t="shared" si="2"/>
        <v>2.5892191286220041</v>
      </c>
      <c r="G50" s="6"/>
      <c r="H50" s="7">
        <f t="shared" si="4"/>
        <v>0.94002370122680323</v>
      </c>
      <c r="I50" s="8">
        <f t="shared" si="5"/>
        <v>7.2610594509788642E-2</v>
      </c>
    </row>
    <row r="51" spans="1:12" x14ac:dyDescent="0.25">
      <c r="A51" t="str">
        <f>'Income Tx Dist by Age'!J24</f>
        <v>50 - 54</v>
      </c>
      <c r="B51" s="6">
        <v>9</v>
      </c>
      <c r="C51" s="6">
        <f>'Income Tx Dist by Age'!J23</f>
        <v>13.027781066240131</v>
      </c>
      <c r="D51" s="6">
        <f>$C51*'Income Tx Dist by Age'!J20/100</f>
        <v>0</v>
      </c>
      <c r="E51" s="6">
        <f>$C51*'Income Tx Dist by Age'!J18/100</f>
        <v>2.6055562132480259</v>
      </c>
      <c r="F51" s="6">
        <f t="shared" si="2"/>
        <v>2.6055562132480259</v>
      </c>
      <c r="G51" s="6"/>
      <c r="H51" s="7">
        <f t="shared" si="4"/>
        <v>0.94595492836306405</v>
      </c>
      <c r="I51" s="8">
        <f t="shared" si="5"/>
        <v>7.2610594509788642E-2</v>
      </c>
    </row>
    <row r="52" spans="1:12" x14ac:dyDescent="0.25">
      <c r="A52" t="str">
        <f>'Income Tx Dist by Age'!K24</f>
        <v>55 - 59</v>
      </c>
      <c r="B52" s="6">
        <v>10</v>
      </c>
      <c r="C52" s="6">
        <f>'Income Tx Dist by Age'!K23</f>
        <v>13.166994202296001</v>
      </c>
      <c r="D52" s="6">
        <f>$C52*'Income Tx Dist by Age'!K20/100</f>
        <v>0</v>
      </c>
      <c r="E52" s="6">
        <f>$C52*'Income Tx Dist by Age'!K18/100</f>
        <v>2.6333988404592001</v>
      </c>
      <c r="F52" s="6">
        <f t="shared" si="2"/>
        <v>2.6333988404592001</v>
      </c>
      <c r="G52" s="6"/>
      <c r="H52" s="7">
        <f t="shared" si="4"/>
        <v>0.95606327693565296</v>
      </c>
      <c r="I52" s="8">
        <f t="shared" si="5"/>
        <v>7.2610594509788642E-2</v>
      </c>
    </row>
    <row r="53" spans="1:12" x14ac:dyDescent="0.25">
      <c r="A53" t="str">
        <f>'Income Tx Dist by Age'!L24</f>
        <v>60 - 64</v>
      </c>
      <c r="B53" s="6">
        <v>11</v>
      </c>
      <c r="C53" s="6">
        <f>'Income Tx Dist by Age'!L23</f>
        <v>12.455409489398152</v>
      </c>
      <c r="D53" s="6">
        <f>$C53*'Income Tx Dist by Age'!L20/100</f>
        <v>0</v>
      </c>
      <c r="E53" s="6">
        <f>$C53*'Income Tx Dist by Age'!L18/100</f>
        <v>2.4910818978796301</v>
      </c>
      <c r="F53" s="6">
        <f t="shared" si="2"/>
        <v>2.4910818978796301</v>
      </c>
      <c r="G53" s="6"/>
      <c r="H53" s="7">
        <f t="shared" si="4"/>
        <v>0.90439468788806276</v>
      </c>
      <c r="I53" s="8">
        <f t="shared" si="5"/>
        <v>7.2610594509788642E-2</v>
      </c>
    </row>
    <row r="54" spans="1:12" x14ac:dyDescent="0.25">
      <c r="A54" t="str">
        <f>'Income Tx Dist by Age'!M24</f>
        <v>65 - 69</v>
      </c>
      <c r="B54" s="6">
        <v>12</v>
      </c>
      <c r="C54" s="6">
        <f>'Income Tx Dist by Age'!M23</f>
        <v>9.9504298878214197</v>
      </c>
      <c r="D54" s="6">
        <f>$C54*'Income Tx Dist by Age'!M20/100</f>
        <v>0</v>
      </c>
      <c r="E54" s="6">
        <f>$C54*'Income Tx Dist by Age'!M18/100</f>
        <v>0.99504298878214203</v>
      </c>
      <c r="F54" s="6">
        <f t="shared" si="2"/>
        <v>0.99504298878214203</v>
      </c>
      <c r="G54" s="6"/>
      <c r="H54" s="7">
        <f t="shared" si="4"/>
        <v>0.36125331489134144</v>
      </c>
      <c r="I54" s="8">
        <f t="shared" si="5"/>
        <v>3.6305297254894328E-2</v>
      </c>
    </row>
    <row r="55" spans="1:12" x14ac:dyDescent="0.25">
      <c r="A55" t="str">
        <f>'Income Tx Dist by Age'!N24</f>
        <v>70 - 74</v>
      </c>
      <c r="B55" s="6">
        <v>13</v>
      </c>
      <c r="C55" s="6">
        <f>'Income Tx Dist by Age'!N23</f>
        <v>6.3787797860713304</v>
      </c>
      <c r="D55" s="6">
        <f>$C55*'Income Tx Dist by Age'!N20/100</f>
        <v>0</v>
      </c>
      <c r="E55" s="6">
        <f>$C55*'Income Tx Dist by Age'!N18/100</f>
        <v>0.63787797860713302</v>
      </c>
      <c r="F55" s="6">
        <f t="shared" si="2"/>
        <v>0.63787797860713302</v>
      </c>
      <c r="G55" s="6"/>
      <c r="H55" s="7">
        <f t="shared" si="4"/>
        <v>0.23158349625683089</v>
      </c>
      <c r="I55" s="8">
        <f t="shared" si="5"/>
        <v>3.6305297254894328E-2</v>
      </c>
    </row>
    <row r="56" spans="1:12" x14ac:dyDescent="0.25">
      <c r="A56" t="str">
        <f>'Income Tx Dist by Age'!O24</f>
        <v>75 - 79</v>
      </c>
      <c r="B56" s="6">
        <v>14</v>
      </c>
      <c r="C56" s="6">
        <f>'Income Tx Dist by Age'!O23</f>
        <v>4.2267245634919979</v>
      </c>
      <c r="D56" s="6">
        <f>$C56*'Income Tx Dist by Age'!O20/100</f>
        <v>0</v>
      </c>
      <c r="E56" s="6">
        <f>$C56*'Income Tx Dist by Age'!O18/100</f>
        <v>0.42267245634919981</v>
      </c>
      <c r="F56" s="6">
        <f t="shared" si="2"/>
        <v>0.42267245634919981</v>
      </c>
      <c r="G56" s="6"/>
      <c r="H56" s="7">
        <f t="shared" si="4"/>
        <v>0.15345249169214045</v>
      </c>
      <c r="I56" s="8">
        <f t="shared" si="5"/>
        <v>3.6305297254894328E-2</v>
      </c>
    </row>
    <row r="57" spans="1:12" x14ac:dyDescent="0.25">
      <c r="A57" t="str">
        <f>'Income Tx Dist by Age'!P24</f>
        <v>80 - 84</v>
      </c>
      <c r="B57" s="6">
        <v>15</v>
      </c>
      <c r="C57" s="6">
        <f>'Income Tx Dist by Age'!P23</f>
        <v>2.2530572122221173</v>
      </c>
      <c r="D57" s="6">
        <f>$C57*'Income Tx Dist by Age'!P20/100</f>
        <v>0</v>
      </c>
      <c r="E57" s="6">
        <f>$C57*'Income Tx Dist by Age'!P18/100</f>
        <v>0.22530572122221174</v>
      </c>
      <c r="F57" s="6">
        <f t="shared" si="2"/>
        <v>0.22530572122221174</v>
      </c>
      <c r="G57" s="6"/>
      <c r="H57" s="7">
        <f t="shared" si="4"/>
        <v>8.1797911822007505E-2</v>
      </c>
      <c r="I57" s="8">
        <f t="shared" si="5"/>
        <v>3.6305297254894328E-2</v>
      </c>
    </row>
    <row r="58" spans="1:12" x14ac:dyDescent="0.25">
      <c r="A58" t="str">
        <f>'Income Tx Dist by Age'!Q24</f>
        <v>85+</v>
      </c>
      <c r="B58" s="6">
        <v>16</v>
      </c>
      <c r="C58" s="6">
        <f>'Income Tx Dist by Age'!Q23</f>
        <v>2.5617641748120934</v>
      </c>
      <c r="D58" s="6">
        <f>$C58*'Income Tx Dist by Age'!Q20/100</f>
        <v>0</v>
      </c>
      <c r="E58" s="6">
        <f>$C58*'Income Tx Dist by Age'!Q18/100</f>
        <v>0.25617641748120934</v>
      </c>
      <c r="F58" s="6">
        <f t="shared" si="2"/>
        <v>0.25617641748120934</v>
      </c>
      <c r="G58" s="6"/>
      <c r="H58" s="7">
        <f t="shared" si="4"/>
        <v>9.3005609863492114E-2</v>
      </c>
      <c r="I58" s="8">
        <f t="shared" si="5"/>
        <v>3.6305297254894321E-2</v>
      </c>
    </row>
    <row r="59" spans="1:12" x14ac:dyDescent="0.25">
      <c r="A59" t="str">
        <f>'Income Tx Dist by Age'!R24</f>
        <v>Unknown</v>
      </c>
      <c r="B59" s="6">
        <v>17</v>
      </c>
      <c r="C59" s="6">
        <f>'Income Tx Dist by Age'!R23</f>
        <v>8.8588455987458292E-2</v>
      </c>
      <c r="D59" s="6">
        <f>$C59*'Income Tx Dist by Age'!R20/100</f>
        <v>0</v>
      </c>
      <c r="E59" s="6">
        <f>$C59*'Income Tx Dist by Age'!R18/100</f>
        <v>8.8588455987458296E-3</v>
      </c>
      <c r="F59" s="6">
        <f t="shared" si="2"/>
        <v>8.8588455987458296E-3</v>
      </c>
      <c r="G59" s="6"/>
      <c r="H59" s="7">
        <f t="shared" si="4"/>
        <v>3.2162302279767963E-3</v>
      </c>
      <c r="I59" s="8">
        <f t="shared" si="5"/>
        <v>3.6305297254894328E-2</v>
      </c>
    </row>
    <row r="60" spans="1:12" x14ac:dyDescent="0.25">
      <c r="A60">
        <f>'Income Tx Dist by Age'!S24</f>
        <v>0</v>
      </c>
      <c r="B60" s="6">
        <v>18</v>
      </c>
      <c r="C60" s="6">
        <f>'Income Tx Dist by Age'!S23</f>
        <v>0</v>
      </c>
      <c r="D60" s="6">
        <f>$C60*'Income Tx Dist by Age'!S20/100</f>
        <v>0</v>
      </c>
      <c r="E60" s="6">
        <f>$C60*'Income Tx Dist by Age'!S18/100</f>
        <v>0</v>
      </c>
      <c r="F60" s="6">
        <f t="shared" si="2"/>
        <v>0</v>
      </c>
      <c r="G60" s="6"/>
      <c r="H60" s="7" t="str">
        <f t="shared" si="4"/>
        <v/>
      </c>
      <c r="I60" s="8" t="str">
        <f t="shared" si="5"/>
        <v/>
      </c>
    </row>
    <row r="61" spans="1:12" x14ac:dyDescent="0.25">
      <c r="A61">
        <f>'Income Tx Dist by Age'!T24</f>
        <v>0</v>
      </c>
      <c r="B61" s="6">
        <v>19</v>
      </c>
      <c r="C61" s="6">
        <f>'Income Tx Dist by Age'!T23</f>
        <v>0</v>
      </c>
      <c r="D61" s="6">
        <f>$C61*'Income Tx Dist by Age'!T20/100</f>
        <v>0</v>
      </c>
      <c r="E61" s="6">
        <f>$C61*'Income Tx Dist by Age'!T18/100</f>
        <v>0</v>
      </c>
      <c r="F61" s="6">
        <f t="shared" si="2"/>
        <v>0</v>
      </c>
      <c r="G61" s="6"/>
      <c r="H61" s="7" t="str">
        <f t="shared" si="4"/>
        <v/>
      </c>
      <c r="I61" s="8" t="str">
        <f t="shared" si="5"/>
        <v/>
      </c>
    </row>
    <row r="62" spans="1:12" x14ac:dyDescent="0.25">
      <c r="A62">
        <f>'Income Tx Dist by Age'!U24</f>
        <v>0</v>
      </c>
      <c r="B62" s="6">
        <v>20</v>
      </c>
      <c r="C62" s="6">
        <f>'Income Tx Dist by Age'!U23</f>
        <v>0</v>
      </c>
      <c r="D62" s="6">
        <f>$C62*'Income Tx Dist by Age'!U20/100</f>
        <v>0</v>
      </c>
      <c r="E62" s="6">
        <f>$C62*'Income Tx Dist by Age'!U18/100</f>
        <v>0</v>
      </c>
      <c r="F62" s="6">
        <f t="shared" si="2"/>
        <v>0</v>
      </c>
      <c r="G62" s="6"/>
      <c r="H62" s="7" t="str">
        <f t="shared" si="4"/>
        <v/>
      </c>
      <c r="I62" s="8" t="str">
        <f t="shared" si="5"/>
        <v/>
      </c>
    </row>
    <row r="63" spans="1:12" x14ac:dyDescent="0.25">
      <c r="B63" s="6"/>
      <c r="C63" s="6"/>
      <c r="D63" s="6"/>
      <c r="E63" s="6"/>
      <c r="F63" s="6"/>
      <c r="G63" s="6"/>
      <c r="H63" s="6"/>
      <c r="I63" s="6"/>
      <c r="J63" s="6"/>
      <c r="K63" s="6"/>
      <c r="L63" s="6"/>
    </row>
    <row r="64" spans="1:12" x14ac:dyDescent="0.25">
      <c r="B64" s="6" t="s">
        <v>28</v>
      </c>
      <c r="C64" s="6"/>
      <c r="D64" s="6">
        <f>SUM(D43:D63)</f>
        <v>0</v>
      </c>
      <c r="E64" s="6">
        <f>SUM(E43:E63)</f>
        <v>21.258327988659008</v>
      </c>
      <c r="F64" s="6">
        <f>SUM(F43:F63)</f>
        <v>21.258327988659008</v>
      </c>
      <c r="G64" s="6"/>
      <c r="H64" s="6">
        <f>SUM(H43:H63)</f>
        <v>7.7178991677030488</v>
      </c>
      <c r="I64" s="6"/>
      <c r="J64" s="7">
        <f>'Income Tx Dist by Age'!C26</f>
        <v>7.7178991677030515</v>
      </c>
      <c r="K64" s="6" t="s">
        <v>8</v>
      </c>
      <c r="L64" s="6"/>
    </row>
    <row r="65" spans="1:23" x14ac:dyDescent="0.25">
      <c r="B65" s="6"/>
      <c r="C65" s="6"/>
      <c r="D65" s="6"/>
      <c r="E65" s="6"/>
      <c r="F65" s="6"/>
      <c r="G65" s="6"/>
      <c r="H65" s="6"/>
      <c r="I65" s="6"/>
      <c r="J65" s="6"/>
      <c r="K65" s="6"/>
      <c r="L65" s="6"/>
    </row>
    <row r="66" spans="1:23" x14ac:dyDescent="0.25">
      <c r="B66" s="6" t="s">
        <v>24</v>
      </c>
      <c r="C66" s="6"/>
      <c r="D66" s="6">
        <f>(J64-D64)/F64</f>
        <v>0.36305297254894325</v>
      </c>
      <c r="E66" s="6"/>
      <c r="F66" s="6"/>
      <c r="G66" s="6"/>
      <c r="H66" s="6"/>
      <c r="I66" s="6"/>
      <c r="J66" s="6"/>
      <c r="K66" s="6"/>
      <c r="L66" s="6"/>
    </row>
    <row r="69" spans="1:23" x14ac:dyDescent="0.25">
      <c r="B69" t="str">
        <f>'Income Tx Dist by Age'!B24</f>
        <v>0 - 14</v>
      </c>
      <c r="C69" t="str">
        <f>'Income Tx Dist by Age'!C24</f>
        <v>15 - 19</v>
      </c>
      <c r="D69" t="str">
        <f>'Income Tx Dist by Age'!D24</f>
        <v>20 - 24</v>
      </c>
      <c r="E69" t="str">
        <f>'Income Tx Dist by Age'!E24</f>
        <v>25 - 29</v>
      </c>
      <c r="F69" t="str">
        <f>'Income Tx Dist by Age'!F24</f>
        <v>30 - 34</v>
      </c>
      <c r="G69" t="str">
        <f>'Income Tx Dist by Age'!G24</f>
        <v>35 - 39</v>
      </c>
      <c r="H69" t="str">
        <f>'Income Tx Dist by Age'!H24</f>
        <v>40 - 44</v>
      </c>
      <c r="I69" t="str">
        <f>'Income Tx Dist by Age'!I24</f>
        <v>45 - 49</v>
      </c>
      <c r="J69" t="str">
        <f>'Income Tx Dist by Age'!J24</f>
        <v>50 - 54</v>
      </c>
      <c r="K69" t="str">
        <f>'Income Tx Dist by Age'!K24</f>
        <v>55 - 59</v>
      </c>
      <c r="L69" t="str">
        <f>'Income Tx Dist by Age'!L24</f>
        <v>60 - 64</v>
      </c>
      <c r="M69" t="str">
        <f>'Income Tx Dist by Age'!M24</f>
        <v>65 - 69</v>
      </c>
      <c r="N69" t="str">
        <f>'Income Tx Dist by Age'!N24</f>
        <v>70 - 74</v>
      </c>
      <c r="O69" t="str">
        <f>'Income Tx Dist by Age'!O24</f>
        <v>75 - 79</v>
      </c>
      <c r="P69" t="str">
        <f>'Income Tx Dist by Age'!P24</f>
        <v>80 - 84</v>
      </c>
      <c r="Q69" t="str">
        <f>'Income Tx Dist by Age'!Q24</f>
        <v>85+</v>
      </c>
      <c r="R69" t="str">
        <f>'Income Tx Dist by Age'!R24</f>
        <v>Unknown</v>
      </c>
      <c r="S69">
        <f>'Income Tx Dist by Age'!S24</f>
        <v>0</v>
      </c>
      <c r="T69">
        <f>'Income Tx Dist by Age'!T24</f>
        <v>0</v>
      </c>
      <c r="U69">
        <f>'Income Tx Dist by Age'!U24</f>
        <v>0</v>
      </c>
    </row>
    <row r="70" spans="1:23" x14ac:dyDescent="0.25">
      <c r="A70" s="11" t="str">
        <f>LOOKUP($V26,$V74:$V76,A74:A76)</f>
        <v>Tax = 07.72 Billion</v>
      </c>
      <c r="B70" s="11" t="str">
        <f t="shared" ref="B70:U70" si="6">LOOKUP($V26,$V74:$V76,B74:B76)</f>
        <v/>
      </c>
      <c r="C70" s="11">
        <f t="shared" si="6"/>
        <v>4.0502363193096892E-2</v>
      </c>
      <c r="D70" s="11">
        <f t="shared" si="6"/>
        <v>0.24094334002744808</v>
      </c>
      <c r="E70" s="11">
        <f t="shared" si="6"/>
        <v>0.46488598347557608</v>
      </c>
      <c r="F70" s="11">
        <f t="shared" si="6"/>
        <v>0.65684362325064072</v>
      </c>
      <c r="G70" s="11">
        <f t="shared" si="6"/>
        <v>0.78439841493108753</v>
      </c>
      <c r="H70" s="11">
        <f t="shared" si="6"/>
        <v>0.85957979365782888</v>
      </c>
      <c r="I70" s="11">
        <f t="shared" si="6"/>
        <v>0.94002370122680323</v>
      </c>
      <c r="J70" s="11">
        <f t="shared" si="6"/>
        <v>0.94595492836306405</v>
      </c>
      <c r="K70" s="11">
        <f t="shared" si="6"/>
        <v>0.95606327693565296</v>
      </c>
      <c r="L70" s="11">
        <f t="shared" si="6"/>
        <v>0.90439468788806276</v>
      </c>
      <c r="M70" s="11">
        <f t="shared" si="6"/>
        <v>0.36125331489134144</v>
      </c>
      <c r="N70" s="11">
        <f t="shared" si="6"/>
        <v>0.23158349625683089</v>
      </c>
      <c r="O70" s="11">
        <f t="shared" si="6"/>
        <v>0.15345249169214045</v>
      </c>
      <c r="P70" s="11">
        <f t="shared" si="6"/>
        <v>8.1797911822007505E-2</v>
      </c>
      <c r="Q70" s="11">
        <f t="shared" si="6"/>
        <v>9.3005609863492114E-2</v>
      </c>
      <c r="R70" s="11">
        <f t="shared" si="6"/>
        <v>3.2162302279767963E-3</v>
      </c>
      <c r="S70" s="11" t="str">
        <f t="shared" si="6"/>
        <v/>
      </c>
      <c r="T70" s="11" t="str">
        <f t="shared" si="6"/>
        <v/>
      </c>
      <c r="U70" s="11" t="str">
        <f t="shared" si="6"/>
        <v/>
      </c>
    </row>
    <row r="71" spans="1:23" x14ac:dyDescent="0.25">
      <c r="A71" t="s">
        <v>34</v>
      </c>
      <c r="B71" s="11">
        <f>'Income Tx Dist by Age'!B18*'Income Tx Dist by Age'!B23/100</f>
        <v>0</v>
      </c>
      <c r="C71" s="11">
        <f>'Income Tx Dist by Age'!C18*'Income Tx Dist by Age'!C23/100</f>
        <v>0.11156047809975377</v>
      </c>
      <c r="D71" s="11">
        <f>'Income Tx Dist by Age'!D18*'Income Tx Dist by Age'!D23/100</f>
        <v>0.66365890998170096</v>
      </c>
      <c r="E71" s="11">
        <f>'Income Tx Dist by Age'!E18*'Income Tx Dist by Age'!E23/100</f>
        <v>1.2804907785540984</v>
      </c>
      <c r="F71" s="11">
        <f>'Income Tx Dist by Age'!F18*'Income Tx Dist by Age'!F23/100</f>
        <v>1.8092225457872857</v>
      </c>
      <c r="G71" s="11">
        <f>'Income Tx Dist by Age'!G18*'Income Tx Dist by Age'!G23/100</f>
        <v>2.1605618855671058</v>
      </c>
      <c r="H71" s="11">
        <f>'Income Tx Dist by Age'!H18*'Income Tx Dist by Age'!H23/100</f>
        <v>2.36764290241956</v>
      </c>
      <c r="I71" s="11">
        <f>'Income Tx Dist by Age'!I18*'Income Tx Dist by Age'!I23/100</f>
        <v>2.5892191286220041</v>
      </c>
      <c r="J71" s="11">
        <f>'Income Tx Dist by Age'!J18*'Income Tx Dist by Age'!J23/100</f>
        <v>2.6055562132480259</v>
      </c>
      <c r="K71" s="11">
        <f>'Income Tx Dist by Age'!K18*'Income Tx Dist by Age'!K23/100</f>
        <v>2.6333988404592001</v>
      </c>
      <c r="L71" s="11">
        <f>'Income Tx Dist by Age'!L18*'Income Tx Dist by Age'!L23/100</f>
        <v>2.4910818978796301</v>
      </c>
      <c r="M71" s="11">
        <f>'Income Tx Dist by Age'!M18*'Income Tx Dist by Age'!M23/100</f>
        <v>0.99504298878214203</v>
      </c>
      <c r="N71" s="11">
        <f>'Income Tx Dist by Age'!N18*'Income Tx Dist by Age'!N23/100</f>
        <v>0.63787797860713302</v>
      </c>
      <c r="O71" s="11">
        <f>'Income Tx Dist by Age'!O18*'Income Tx Dist by Age'!O23/100</f>
        <v>0.42267245634919981</v>
      </c>
      <c r="P71" s="11">
        <f>'Income Tx Dist by Age'!P18*'Income Tx Dist by Age'!P23/100</f>
        <v>0.22530572122221174</v>
      </c>
      <c r="Q71" s="11">
        <f>'Income Tx Dist by Age'!Q18*'Income Tx Dist by Age'!Q23/100</f>
        <v>0.25617641748120934</v>
      </c>
      <c r="R71" s="11">
        <f>'Income Tx Dist by Age'!R18*'Income Tx Dist by Age'!R23/100</f>
        <v>8.8588455987458296E-3</v>
      </c>
      <c r="S71" s="11">
        <f>'Income Tx Dist by Age'!S18*'Income Tx Dist by Age'!S23/100</f>
        <v>0</v>
      </c>
      <c r="T71" s="11">
        <f>'Income Tx Dist by Age'!T18*'Income Tx Dist by Age'!T23/100</f>
        <v>0</v>
      </c>
      <c r="U71" s="11">
        <f>'Income Tx Dist by Age'!U18*'Income Tx Dist by Age'!U23/100</f>
        <v>0</v>
      </c>
    </row>
    <row r="72" spans="1:23" x14ac:dyDescent="0.25">
      <c r="A72" t="s">
        <v>35</v>
      </c>
      <c r="B72" s="11">
        <f>'Income Tx Dist by Age'!B20*'Income Tx Dist by Age'!B23/100</f>
        <v>0</v>
      </c>
      <c r="C72" s="11">
        <f>'Income Tx Dist by Age'!C20*'Income Tx Dist by Age'!C23/100</f>
        <v>0</v>
      </c>
      <c r="D72" s="11">
        <f>'Income Tx Dist by Age'!D20*'Income Tx Dist by Age'!D23/100</f>
        <v>0</v>
      </c>
      <c r="E72" s="11">
        <f>'Income Tx Dist by Age'!E20*'Income Tx Dist by Age'!E23/100</f>
        <v>0</v>
      </c>
      <c r="F72" s="11">
        <f>'Income Tx Dist by Age'!F20*'Income Tx Dist by Age'!F23/100</f>
        <v>0</v>
      </c>
      <c r="G72" s="11">
        <f>'Income Tx Dist by Age'!G20*'Income Tx Dist by Age'!G23/100</f>
        <v>0</v>
      </c>
      <c r="H72" s="11">
        <f>'Income Tx Dist by Age'!H20*'Income Tx Dist by Age'!H23/100</f>
        <v>0</v>
      </c>
      <c r="I72" s="11">
        <f>'Income Tx Dist by Age'!I20*'Income Tx Dist by Age'!I23/100</f>
        <v>0</v>
      </c>
      <c r="J72" s="11">
        <f>'Income Tx Dist by Age'!J20*'Income Tx Dist by Age'!J23/100</f>
        <v>0</v>
      </c>
      <c r="K72" s="11">
        <f>'Income Tx Dist by Age'!K20*'Income Tx Dist by Age'!K23/100</f>
        <v>0</v>
      </c>
      <c r="L72" s="11">
        <f>'Income Tx Dist by Age'!L20*'Income Tx Dist by Age'!L23/100</f>
        <v>0</v>
      </c>
      <c r="M72" s="11">
        <f>'Income Tx Dist by Age'!M20*'Income Tx Dist by Age'!M23/100</f>
        <v>0</v>
      </c>
      <c r="N72" s="11">
        <f>'Income Tx Dist by Age'!N20*'Income Tx Dist by Age'!N23/100</f>
        <v>0</v>
      </c>
      <c r="O72" s="11">
        <f>'Income Tx Dist by Age'!O20*'Income Tx Dist by Age'!O23/100</f>
        <v>0</v>
      </c>
      <c r="P72" s="11">
        <f>'Income Tx Dist by Age'!P20*'Income Tx Dist by Age'!P23/100</f>
        <v>0</v>
      </c>
      <c r="Q72" s="11">
        <f>'Income Tx Dist by Age'!Q20*'Income Tx Dist by Age'!Q23/100</f>
        <v>0</v>
      </c>
      <c r="R72" s="11">
        <f>'Income Tx Dist by Age'!R20*'Income Tx Dist by Age'!R23/100</f>
        <v>0</v>
      </c>
      <c r="S72" s="11">
        <f>'Income Tx Dist by Age'!S20*'Income Tx Dist by Age'!S23/100</f>
        <v>0</v>
      </c>
      <c r="T72" s="11">
        <f>'Income Tx Dist by Age'!T20*'Income Tx Dist by Age'!T23/100</f>
        <v>0</v>
      </c>
      <c r="U72" s="11">
        <f>'Income Tx Dist by Age'!U20*'Income Tx Dist by Age'!U23/100</f>
        <v>0</v>
      </c>
    </row>
    <row r="74" spans="1:23" x14ac:dyDescent="0.25">
      <c r="A74" t="str">
        <f>A16</f>
        <v>Tax = 07.72 Billion</v>
      </c>
      <c r="B74" s="11" t="str">
        <f t="shared" ref="B74:U74" si="7">B16</f>
        <v/>
      </c>
      <c r="C74" s="11">
        <f t="shared" si="7"/>
        <v>4.0502363193096892E-2</v>
      </c>
      <c r="D74" s="11">
        <f t="shared" si="7"/>
        <v>0.24094334002744808</v>
      </c>
      <c r="E74" s="11">
        <f t="shared" si="7"/>
        <v>0.46488598347557608</v>
      </c>
      <c r="F74" s="11">
        <f t="shared" si="7"/>
        <v>0.65684362325064072</v>
      </c>
      <c r="G74" s="11">
        <f t="shared" si="7"/>
        <v>0.78439841493108753</v>
      </c>
      <c r="H74" s="11">
        <f t="shared" si="7"/>
        <v>0.85957979365782888</v>
      </c>
      <c r="I74" s="11">
        <f t="shared" si="7"/>
        <v>0.94002370122680323</v>
      </c>
      <c r="J74" s="11">
        <f t="shared" si="7"/>
        <v>0.94595492836306405</v>
      </c>
      <c r="K74" s="11">
        <f t="shared" si="7"/>
        <v>0.95606327693565296</v>
      </c>
      <c r="L74" s="11">
        <f t="shared" si="7"/>
        <v>0.90439468788806276</v>
      </c>
      <c r="M74" s="11">
        <f t="shared" si="7"/>
        <v>0.36125331489134144</v>
      </c>
      <c r="N74" s="11">
        <f t="shared" si="7"/>
        <v>0.23158349625683089</v>
      </c>
      <c r="O74" s="11">
        <f t="shared" si="7"/>
        <v>0.15345249169214045</v>
      </c>
      <c r="P74" s="11">
        <f t="shared" si="7"/>
        <v>8.1797911822007505E-2</v>
      </c>
      <c r="Q74" s="11">
        <f t="shared" si="7"/>
        <v>9.3005609863492114E-2</v>
      </c>
      <c r="R74" s="11">
        <f t="shared" si="7"/>
        <v>3.2162302279767963E-3</v>
      </c>
      <c r="S74" s="11" t="str">
        <f t="shared" si="7"/>
        <v/>
      </c>
      <c r="T74" s="11" t="str">
        <f t="shared" si="7"/>
        <v/>
      </c>
      <c r="U74" s="11" t="str">
        <f t="shared" si="7"/>
        <v/>
      </c>
      <c r="V74">
        <v>1</v>
      </c>
      <c r="W74" t="s">
        <v>102</v>
      </c>
    </row>
    <row r="75" spans="1:23" x14ac:dyDescent="0.25">
      <c r="A75" s="43" t="str">
        <f>A23</f>
        <v>Tax Base (Billions)</v>
      </c>
      <c r="B75" s="43">
        <f t="shared" ref="B75:U75" si="8">B23</f>
        <v>2.8757100745701366E-2</v>
      </c>
      <c r="C75" s="43">
        <f t="shared" si="8"/>
        <v>0.55780239049876879</v>
      </c>
      <c r="D75" s="43">
        <f t="shared" si="8"/>
        <v>3.3182945499085048</v>
      </c>
      <c r="E75" s="43">
        <f t="shared" si="8"/>
        <v>6.4024538927704926</v>
      </c>
      <c r="F75" s="43">
        <f t="shared" si="8"/>
        <v>9.0461127289364285</v>
      </c>
      <c r="G75" s="43">
        <f t="shared" si="8"/>
        <v>10.802809427835529</v>
      </c>
      <c r="H75" s="43">
        <f t="shared" si="8"/>
        <v>11.838214512097801</v>
      </c>
      <c r="I75" s="43">
        <f t="shared" si="8"/>
        <v>12.946095643110022</v>
      </c>
      <c r="J75" s="43">
        <f t="shared" si="8"/>
        <v>13.027781066240131</v>
      </c>
      <c r="K75" s="43">
        <f t="shared" si="8"/>
        <v>13.166994202296001</v>
      </c>
      <c r="L75" s="43">
        <f t="shared" si="8"/>
        <v>12.455409489398152</v>
      </c>
      <c r="M75" s="43">
        <f t="shared" si="8"/>
        <v>9.9504298878214197</v>
      </c>
      <c r="N75" s="43">
        <f t="shared" si="8"/>
        <v>6.3787797860713304</v>
      </c>
      <c r="O75" s="43">
        <f t="shared" si="8"/>
        <v>4.2267245634919979</v>
      </c>
      <c r="P75" s="43">
        <f t="shared" si="8"/>
        <v>2.2530572122221173</v>
      </c>
      <c r="Q75" s="43">
        <f t="shared" si="8"/>
        <v>2.5617641748120934</v>
      </c>
      <c r="R75" s="43">
        <f t="shared" si="8"/>
        <v>8.8588455987458292E-2</v>
      </c>
      <c r="S75" s="43">
        <f t="shared" si="8"/>
        <v>0</v>
      </c>
      <c r="T75" s="43">
        <f t="shared" si="8"/>
        <v>0</v>
      </c>
      <c r="U75" s="43">
        <f t="shared" si="8"/>
        <v>0</v>
      </c>
      <c r="V75">
        <v>2</v>
      </c>
      <c r="W75" t="s">
        <v>105</v>
      </c>
    </row>
    <row r="76" spans="1:23" x14ac:dyDescent="0.25">
      <c r="A76" t="str">
        <f>A19</f>
        <v>Effective Tax Rate %</v>
      </c>
      <c r="B76" s="44" t="str">
        <f t="shared" ref="B76:U76" si="9">B19</f>
        <v/>
      </c>
      <c r="C76" s="44">
        <f t="shared" si="9"/>
        <v>7.2610594509788656E-2</v>
      </c>
      <c r="D76" s="44">
        <f t="shared" si="9"/>
        <v>7.2610594509788656E-2</v>
      </c>
      <c r="E76" s="44">
        <f t="shared" si="9"/>
        <v>7.2610594509788642E-2</v>
      </c>
      <c r="F76" s="44">
        <f t="shared" si="9"/>
        <v>7.2610594509788656E-2</v>
      </c>
      <c r="G76" s="44">
        <f t="shared" si="9"/>
        <v>7.2610594509788656E-2</v>
      </c>
      <c r="H76" s="44">
        <f t="shared" si="9"/>
        <v>7.2610594509788642E-2</v>
      </c>
      <c r="I76" s="44">
        <f t="shared" si="9"/>
        <v>7.2610594509788642E-2</v>
      </c>
      <c r="J76" s="44">
        <f t="shared" si="9"/>
        <v>7.2610594509788642E-2</v>
      </c>
      <c r="K76" s="44">
        <f t="shared" si="9"/>
        <v>7.2610594509788642E-2</v>
      </c>
      <c r="L76" s="44">
        <f t="shared" si="9"/>
        <v>7.2610594509788642E-2</v>
      </c>
      <c r="M76" s="44">
        <f t="shared" si="9"/>
        <v>3.6305297254894328E-2</v>
      </c>
      <c r="N76" s="44">
        <f t="shared" si="9"/>
        <v>3.6305297254894328E-2</v>
      </c>
      <c r="O76" s="44">
        <f t="shared" si="9"/>
        <v>3.6305297254894328E-2</v>
      </c>
      <c r="P76" s="44">
        <f t="shared" si="9"/>
        <v>3.6305297254894328E-2</v>
      </c>
      <c r="Q76" s="44">
        <f t="shared" si="9"/>
        <v>3.6305297254894321E-2</v>
      </c>
      <c r="R76" s="44">
        <f t="shared" si="9"/>
        <v>3.6305297254894328E-2</v>
      </c>
      <c r="S76" s="44" t="str">
        <f t="shared" si="9"/>
        <v/>
      </c>
      <c r="T76" s="44" t="str">
        <f t="shared" si="9"/>
        <v/>
      </c>
      <c r="U76" t="str">
        <f t="shared" si="9"/>
        <v/>
      </c>
      <c r="V76">
        <v>3</v>
      </c>
      <c r="W76" t="s">
        <v>106</v>
      </c>
    </row>
  </sheetData>
  <sheetProtection sheet="1" objects="1" scenarios="1"/>
  <hyperlinks>
    <hyperlink ref="A27" location="'Table of Contents'!A1" display="Go to Table of Contents" xr:uid="{EBA275BF-BFBA-498D-A80C-FCC4BBD76A4C}"/>
  </hyperlinks>
  <pageMargins left="0.7" right="0.7" top="0.75" bottom="0.75" header="0.3" footer="0.3"/>
  <pageSetup scale="58" orientation="landscape"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9393" r:id="rId4" name="Spinner 1">
              <controlPr defaultSize="0" autoPict="0">
                <anchor moveWithCells="1" sizeWithCells="1">
                  <from>
                    <xdr:col>1</xdr:col>
                    <xdr:colOff>180975</xdr:colOff>
                    <xdr:row>20</xdr:row>
                    <xdr:rowOff>38100</xdr:rowOff>
                  </from>
                  <to>
                    <xdr:col>1</xdr:col>
                    <xdr:colOff>495300</xdr:colOff>
                    <xdr:row>20</xdr:row>
                    <xdr:rowOff>314325</xdr:rowOff>
                  </to>
                </anchor>
              </controlPr>
            </control>
          </mc:Choice>
        </mc:AlternateContent>
        <mc:AlternateContent xmlns:mc="http://schemas.openxmlformats.org/markup-compatibility/2006">
          <mc:Choice Requires="x14">
            <control shapeId="59394" r:id="rId5" name="Spinner 2">
              <controlPr defaultSize="0" autoPict="0">
                <anchor moveWithCells="1" sizeWithCells="1">
                  <from>
                    <xdr:col>2</xdr:col>
                    <xdr:colOff>180975</xdr:colOff>
                    <xdr:row>20</xdr:row>
                    <xdr:rowOff>28575</xdr:rowOff>
                  </from>
                  <to>
                    <xdr:col>2</xdr:col>
                    <xdr:colOff>495300</xdr:colOff>
                    <xdr:row>20</xdr:row>
                    <xdr:rowOff>304800</xdr:rowOff>
                  </to>
                </anchor>
              </controlPr>
            </control>
          </mc:Choice>
        </mc:AlternateContent>
        <mc:AlternateContent xmlns:mc="http://schemas.openxmlformats.org/markup-compatibility/2006">
          <mc:Choice Requires="x14">
            <control shapeId="59395" r:id="rId6" name="Spinner 3">
              <controlPr defaultSize="0" autoPict="0">
                <anchor moveWithCells="1" sizeWithCells="1">
                  <from>
                    <xdr:col>3</xdr:col>
                    <xdr:colOff>180975</xdr:colOff>
                    <xdr:row>20</xdr:row>
                    <xdr:rowOff>28575</xdr:rowOff>
                  </from>
                  <to>
                    <xdr:col>3</xdr:col>
                    <xdr:colOff>495300</xdr:colOff>
                    <xdr:row>20</xdr:row>
                    <xdr:rowOff>304800</xdr:rowOff>
                  </to>
                </anchor>
              </controlPr>
            </control>
          </mc:Choice>
        </mc:AlternateContent>
        <mc:AlternateContent xmlns:mc="http://schemas.openxmlformats.org/markup-compatibility/2006">
          <mc:Choice Requires="x14">
            <control shapeId="59396" r:id="rId7" name="Spinner 4">
              <controlPr defaultSize="0" autoPict="0">
                <anchor moveWithCells="1" sizeWithCells="1">
                  <from>
                    <xdr:col>4</xdr:col>
                    <xdr:colOff>161925</xdr:colOff>
                    <xdr:row>20</xdr:row>
                    <xdr:rowOff>28575</xdr:rowOff>
                  </from>
                  <to>
                    <xdr:col>4</xdr:col>
                    <xdr:colOff>476250</xdr:colOff>
                    <xdr:row>20</xdr:row>
                    <xdr:rowOff>304800</xdr:rowOff>
                  </to>
                </anchor>
              </controlPr>
            </control>
          </mc:Choice>
        </mc:AlternateContent>
        <mc:AlternateContent xmlns:mc="http://schemas.openxmlformats.org/markup-compatibility/2006">
          <mc:Choice Requires="x14">
            <control shapeId="59397" r:id="rId8" name="Spinner 5">
              <controlPr defaultSize="0" autoPict="0">
                <anchor moveWithCells="1" sizeWithCells="1">
                  <from>
                    <xdr:col>5</xdr:col>
                    <xdr:colOff>161925</xdr:colOff>
                    <xdr:row>20</xdr:row>
                    <xdr:rowOff>19050</xdr:rowOff>
                  </from>
                  <to>
                    <xdr:col>5</xdr:col>
                    <xdr:colOff>476250</xdr:colOff>
                    <xdr:row>20</xdr:row>
                    <xdr:rowOff>295275</xdr:rowOff>
                  </to>
                </anchor>
              </controlPr>
            </control>
          </mc:Choice>
        </mc:AlternateContent>
        <mc:AlternateContent xmlns:mc="http://schemas.openxmlformats.org/markup-compatibility/2006">
          <mc:Choice Requires="x14">
            <control shapeId="59398" r:id="rId9" name="Spinner 6">
              <controlPr defaultSize="0" autoPict="0">
                <anchor moveWithCells="1" sizeWithCells="1">
                  <from>
                    <xdr:col>6</xdr:col>
                    <xdr:colOff>171450</xdr:colOff>
                    <xdr:row>20</xdr:row>
                    <xdr:rowOff>19050</xdr:rowOff>
                  </from>
                  <to>
                    <xdr:col>6</xdr:col>
                    <xdr:colOff>485775</xdr:colOff>
                    <xdr:row>20</xdr:row>
                    <xdr:rowOff>295275</xdr:rowOff>
                  </to>
                </anchor>
              </controlPr>
            </control>
          </mc:Choice>
        </mc:AlternateContent>
        <mc:AlternateContent xmlns:mc="http://schemas.openxmlformats.org/markup-compatibility/2006">
          <mc:Choice Requires="x14">
            <control shapeId="59399" r:id="rId10" name="Spinner 7">
              <controlPr defaultSize="0" autoPict="0">
                <anchor moveWithCells="1" sizeWithCells="1">
                  <from>
                    <xdr:col>7</xdr:col>
                    <xdr:colOff>209550</xdr:colOff>
                    <xdr:row>20</xdr:row>
                    <xdr:rowOff>19050</xdr:rowOff>
                  </from>
                  <to>
                    <xdr:col>7</xdr:col>
                    <xdr:colOff>523875</xdr:colOff>
                    <xdr:row>20</xdr:row>
                    <xdr:rowOff>295275</xdr:rowOff>
                  </to>
                </anchor>
              </controlPr>
            </control>
          </mc:Choice>
        </mc:AlternateContent>
        <mc:AlternateContent xmlns:mc="http://schemas.openxmlformats.org/markup-compatibility/2006">
          <mc:Choice Requires="x14">
            <control shapeId="59400" r:id="rId11" name="Spinner 8">
              <controlPr defaultSize="0" autoPict="0">
                <anchor moveWithCells="1" sizeWithCells="1">
                  <from>
                    <xdr:col>8</xdr:col>
                    <xdr:colOff>142875</xdr:colOff>
                    <xdr:row>20</xdr:row>
                    <xdr:rowOff>19050</xdr:rowOff>
                  </from>
                  <to>
                    <xdr:col>8</xdr:col>
                    <xdr:colOff>457200</xdr:colOff>
                    <xdr:row>20</xdr:row>
                    <xdr:rowOff>295275</xdr:rowOff>
                  </to>
                </anchor>
              </controlPr>
            </control>
          </mc:Choice>
        </mc:AlternateContent>
        <mc:AlternateContent xmlns:mc="http://schemas.openxmlformats.org/markup-compatibility/2006">
          <mc:Choice Requires="x14">
            <control shapeId="59401" r:id="rId12" name="Spinner 9">
              <controlPr defaultSize="0" autoPict="0">
                <anchor moveWithCells="1" sizeWithCells="1">
                  <from>
                    <xdr:col>9</xdr:col>
                    <xdr:colOff>142875</xdr:colOff>
                    <xdr:row>20</xdr:row>
                    <xdr:rowOff>19050</xdr:rowOff>
                  </from>
                  <to>
                    <xdr:col>9</xdr:col>
                    <xdr:colOff>457200</xdr:colOff>
                    <xdr:row>20</xdr:row>
                    <xdr:rowOff>295275</xdr:rowOff>
                  </to>
                </anchor>
              </controlPr>
            </control>
          </mc:Choice>
        </mc:AlternateContent>
        <mc:AlternateContent xmlns:mc="http://schemas.openxmlformats.org/markup-compatibility/2006">
          <mc:Choice Requires="x14">
            <control shapeId="59402" r:id="rId13" name="Spinner 10">
              <controlPr defaultSize="0" autoPict="0">
                <anchor moveWithCells="1" sizeWithCells="1">
                  <from>
                    <xdr:col>10</xdr:col>
                    <xdr:colOff>142875</xdr:colOff>
                    <xdr:row>20</xdr:row>
                    <xdr:rowOff>19050</xdr:rowOff>
                  </from>
                  <to>
                    <xdr:col>10</xdr:col>
                    <xdr:colOff>457200</xdr:colOff>
                    <xdr:row>20</xdr:row>
                    <xdr:rowOff>295275</xdr:rowOff>
                  </to>
                </anchor>
              </controlPr>
            </control>
          </mc:Choice>
        </mc:AlternateContent>
        <mc:AlternateContent xmlns:mc="http://schemas.openxmlformats.org/markup-compatibility/2006">
          <mc:Choice Requires="x14">
            <control shapeId="59403" r:id="rId14" name="Spinner 11">
              <controlPr defaultSize="0" autoPict="0">
                <anchor moveWithCells="1" sizeWithCells="1">
                  <from>
                    <xdr:col>11</xdr:col>
                    <xdr:colOff>142875</xdr:colOff>
                    <xdr:row>20</xdr:row>
                    <xdr:rowOff>28575</xdr:rowOff>
                  </from>
                  <to>
                    <xdr:col>11</xdr:col>
                    <xdr:colOff>457200</xdr:colOff>
                    <xdr:row>20</xdr:row>
                    <xdr:rowOff>304800</xdr:rowOff>
                  </to>
                </anchor>
              </controlPr>
            </control>
          </mc:Choice>
        </mc:AlternateContent>
        <mc:AlternateContent xmlns:mc="http://schemas.openxmlformats.org/markup-compatibility/2006">
          <mc:Choice Requires="x14">
            <control shapeId="59404" r:id="rId15" name="Spinner 12">
              <controlPr defaultSize="0" autoPict="0">
                <anchor moveWithCells="1" sizeWithCells="1">
                  <from>
                    <xdr:col>12</xdr:col>
                    <xdr:colOff>152400</xdr:colOff>
                    <xdr:row>20</xdr:row>
                    <xdr:rowOff>19050</xdr:rowOff>
                  </from>
                  <to>
                    <xdr:col>12</xdr:col>
                    <xdr:colOff>466725</xdr:colOff>
                    <xdr:row>20</xdr:row>
                    <xdr:rowOff>295275</xdr:rowOff>
                  </to>
                </anchor>
              </controlPr>
            </control>
          </mc:Choice>
        </mc:AlternateContent>
        <mc:AlternateContent xmlns:mc="http://schemas.openxmlformats.org/markup-compatibility/2006">
          <mc:Choice Requires="x14">
            <control shapeId="59405" r:id="rId16" name="Spinner 13">
              <controlPr defaultSize="0" autoPict="0">
                <anchor moveWithCells="1" sizeWithCells="1">
                  <from>
                    <xdr:col>13</xdr:col>
                    <xdr:colOff>133350</xdr:colOff>
                    <xdr:row>20</xdr:row>
                    <xdr:rowOff>19050</xdr:rowOff>
                  </from>
                  <to>
                    <xdr:col>13</xdr:col>
                    <xdr:colOff>447675</xdr:colOff>
                    <xdr:row>20</xdr:row>
                    <xdr:rowOff>295275</xdr:rowOff>
                  </to>
                </anchor>
              </controlPr>
            </control>
          </mc:Choice>
        </mc:AlternateContent>
        <mc:AlternateContent xmlns:mc="http://schemas.openxmlformats.org/markup-compatibility/2006">
          <mc:Choice Requires="x14">
            <control shapeId="59406" r:id="rId17" name="Spinner 14">
              <controlPr defaultSize="0" autoPict="0">
                <anchor moveWithCells="1" sizeWithCells="1">
                  <from>
                    <xdr:col>14</xdr:col>
                    <xdr:colOff>152400</xdr:colOff>
                    <xdr:row>20</xdr:row>
                    <xdr:rowOff>19050</xdr:rowOff>
                  </from>
                  <to>
                    <xdr:col>14</xdr:col>
                    <xdr:colOff>466725</xdr:colOff>
                    <xdr:row>20</xdr:row>
                    <xdr:rowOff>295275</xdr:rowOff>
                  </to>
                </anchor>
              </controlPr>
            </control>
          </mc:Choice>
        </mc:AlternateContent>
        <mc:AlternateContent xmlns:mc="http://schemas.openxmlformats.org/markup-compatibility/2006">
          <mc:Choice Requires="x14">
            <control shapeId="59407" r:id="rId18" name="Spinner 15">
              <controlPr defaultSize="0" autoPict="0">
                <anchor moveWithCells="1" sizeWithCells="1">
                  <from>
                    <xdr:col>15</xdr:col>
                    <xdr:colOff>161925</xdr:colOff>
                    <xdr:row>20</xdr:row>
                    <xdr:rowOff>19050</xdr:rowOff>
                  </from>
                  <to>
                    <xdr:col>15</xdr:col>
                    <xdr:colOff>476250</xdr:colOff>
                    <xdr:row>20</xdr:row>
                    <xdr:rowOff>295275</xdr:rowOff>
                  </to>
                </anchor>
              </controlPr>
            </control>
          </mc:Choice>
        </mc:AlternateContent>
        <mc:AlternateContent xmlns:mc="http://schemas.openxmlformats.org/markup-compatibility/2006">
          <mc:Choice Requires="x14">
            <control shapeId="59408" r:id="rId19" name="Spinner 16">
              <controlPr defaultSize="0" autoPict="0">
                <anchor moveWithCells="1" sizeWithCells="1">
                  <from>
                    <xdr:col>16</xdr:col>
                    <xdr:colOff>161925</xdr:colOff>
                    <xdr:row>20</xdr:row>
                    <xdr:rowOff>19050</xdr:rowOff>
                  </from>
                  <to>
                    <xdr:col>16</xdr:col>
                    <xdr:colOff>476250</xdr:colOff>
                    <xdr:row>20</xdr:row>
                    <xdr:rowOff>295275</xdr:rowOff>
                  </to>
                </anchor>
              </controlPr>
            </control>
          </mc:Choice>
        </mc:AlternateContent>
        <mc:AlternateContent xmlns:mc="http://schemas.openxmlformats.org/markup-compatibility/2006">
          <mc:Choice Requires="x14">
            <control shapeId="59409" r:id="rId20" name="Spinner 17">
              <controlPr defaultSize="0" autoPict="0">
                <anchor moveWithCells="1" sizeWithCells="1">
                  <from>
                    <xdr:col>17</xdr:col>
                    <xdr:colOff>142875</xdr:colOff>
                    <xdr:row>20</xdr:row>
                    <xdr:rowOff>19050</xdr:rowOff>
                  </from>
                  <to>
                    <xdr:col>17</xdr:col>
                    <xdr:colOff>457200</xdr:colOff>
                    <xdr:row>20</xdr:row>
                    <xdr:rowOff>295275</xdr:rowOff>
                  </to>
                </anchor>
              </controlPr>
            </control>
          </mc:Choice>
        </mc:AlternateContent>
        <mc:AlternateContent xmlns:mc="http://schemas.openxmlformats.org/markup-compatibility/2006">
          <mc:Choice Requires="x14">
            <control shapeId="59410" r:id="rId21" name="Spinner 18">
              <controlPr defaultSize="0" autoPict="0">
                <anchor moveWithCells="1" sizeWithCells="1">
                  <from>
                    <xdr:col>18</xdr:col>
                    <xdr:colOff>161925</xdr:colOff>
                    <xdr:row>20</xdr:row>
                    <xdr:rowOff>19050</xdr:rowOff>
                  </from>
                  <to>
                    <xdr:col>18</xdr:col>
                    <xdr:colOff>476250</xdr:colOff>
                    <xdr:row>20</xdr:row>
                    <xdr:rowOff>295275</xdr:rowOff>
                  </to>
                </anchor>
              </controlPr>
            </control>
          </mc:Choice>
        </mc:AlternateContent>
        <mc:AlternateContent xmlns:mc="http://schemas.openxmlformats.org/markup-compatibility/2006">
          <mc:Choice Requires="x14">
            <control shapeId="59411" r:id="rId22" name="Spinner 19">
              <controlPr defaultSize="0" autoPict="0">
                <anchor moveWithCells="1" sizeWithCells="1">
                  <from>
                    <xdr:col>19</xdr:col>
                    <xdr:colOff>152400</xdr:colOff>
                    <xdr:row>20</xdr:row>
                    <xdr:rowOff>19050</xdr:rowOff>
                  </from>
                  <to>
                    <xdr:col>19</xdr:col>
                    <xdr:colOff>466725</xdr:colOff>
                    <xdr:row>20</xdr:row>
                    <xdr:rowOff>295275</xdr:rowOff>
                  </to>
                </anchor>
              </controlPr>
            </control>
          </mc:Choice>
        </mc:AlternateContent>
        <mc:AlternateContent xmlns:mc="http://schemas.openxmlformats.org/markup-compatibility/2006">
          <mc:Choice Requires="x14">
            <control shapeId="59412" r:id="rId23" name="Spinner 20">
              <controlPr defaultSize="0" autoPict="0">
                <anchor moveWithCells="1" sizeWithCells="1">
                  <from>
                    <xdr:col>20</xdr:col>
                    <xdr:colOff>123825</xdr:colOff>
                    <xdr:row>20</xdr:row>
                    <xdr:rowOff>19050</xdr:rowOff>
                  </from>
                  <to>
                    <xdr:col>20</xdr:col>
                    <xdr:colOff>438150</xdr:colOff>
                    <xdr:row>20</xdr:row>
                    <xdr:rowOff>295275</xdr:rowOff>
                  </to>
                </anchor>
              </controlPr>
            </control>
          </mc:Choice>
        </mc:AlternateContent>
        <mc:AlternateContent xmlns:mc="http://schemas.openxmlformats.org/markup-compatibility/2006">
          <mc:Choice Requires="x14">
            <control shapeId="59413" r:id="rId24" name="Spinner 21">
              <controlPr defaultSize="0" autoPict="0">
                <anchor moveWithCells="1" sizeWithCells="1">
                  <from>
                    <xdr:col>1</xdr:col>
                    <xdr:colOff>142875</xdr:colOff>
                    <xdr:row>16</xdr:row>
                    <xdr:rowOff>28575</xdr:rowOff>
                  </from>
                  <to>
                    <xdr:col>1</xdr:col>
                    <xdr:colOff>466725</xdr:colOff>
                    <xdr:row>16</xdr:row>
                    <xdr:rowOff>304800</xdr:rowOff>
                  </to>
                </anchor>
              </controlPr>
            </control>
          </mc:Choice>
        </mc:AlternateContent>
        <mc:AlternateContent xmlns:mc="http://schemas.openxmlformats.org/markup-compatibility/2006">
          <mc:Choice Requires="x14">
            <control shapeId="59414" r:id="rId25" name="Spinner 22">
              <controlPr defaultSize="0" autoPict="0">
                <anchor moveWithCells="1" sizeWithCells="1">
                  <from>
                    <xdr:col>2</xdr:col>
                    <xdr:colOff>133350</xdr:colOff>
                    <xdr:row>16</xdr:row>
                    <xdr:rowOff>28575</xdr:rowOff>
                  </from>
                  <to>
                    <xdr:col>2</xdr:col>
                    <xdr:colOff>457200</xdr:colOff>
                    <xdr:row>16</xdr:row>
                    <xdr:rowOff>304800</xdr:rowOff>
                  </to>
                </anchor>
              </controlPr>
            </control>
          </mc:Choice>
        </mc:AlternateContent>
        <mc:AlternateContent xmlns:mc="http://schemas.openxmlformats.org/markup-compatibility/2006">
          <mc:Choice Requires="x14">
            <control shapeId="59415" r:id="rId26" name="Spinner 23">
              <controlPr defaultSize="0" autoPict="0">
                <anchor moveWithCells="1" sizeWithCells="1">
                  <from>
                    <xdr:col>3</xdr:col>
                    <xdr:colOff>142875</xdr:colOff>
                    <xdr:row>16</xdr:row>
                    <xdr:rowOff>28575</xdr:rowOff>
                  </from>
                  <to>
                    <xdr:col>3</xdr:col>
                    <xdr:colOff>466725</xdr:colOff>
                    <xdr:row>16</xdr:row>
                    <xdr:rowOff>304800</xdr:rowOff>
                  </to>
                </anchor>
              </controlPr>
            </control>
          </mc:Choice>
        </mc:AlternateContent>
        <mc:AlternateContent xmlns:mc="http://schemas.openxmlformats.org/markup-compatibility/2006">
          <mc:Choice Requires="x14">
            <control shapeId="59416" r:id="rId27" name="Spinner 24">
              <controlPr defaultSize="0" autoPict="0">
                <anchor moveWithCells="1" sizeWithCells="1">
                  <from>
                    <xdr:col>4</xdr:col>
                    <xdr:colOff>114300</xdr:colOff>
                    <xdr:row>16</xdr:row>
                    <xdr:rowOff>28575</xdr:rowOff>
                  </from>
                  <to>
                    <xdr:col>4</xdr:col>
                    <xdr:colOff>438150</xdr:colOff>
                    <xdr:row>16</xdr:row>
                    <xdr:rowOff>304800</xdr:rowOff>
                  </to>
                </anchor>
              </controlPr>
            </control>
          </mc:Choice>
        </mc:AlternateContent>
        <mc:AlternateContent xmlns:mc="http://schemas.openxmlformats.org/markup-compatibility/2006">
          <mc:Choice Requires="x14">
            <control shapeId="59417" r:id="rId28" name="Spinner 25">
              <controlPr defaultSize="0" autoPict="0">
                <anchor moveWithCells="1" sizeWithCells="1">
                  <from>
                    <xdr:col>5</xdr:col>
                    <xdr:colOff>123825</xdr:colOff>
                    <xdr:row>16</xdr:row>
                    <xdr:rowOff>28575</xdr:rowOff>
                  </from>
                  <to>
                    <xdr:col>5</xdr:col>
                    <xdr:colOff>447675</xdr:colOff>
                    <xdr:row>16</xdr:row>
                    <xdr:rowOff>304800</xdr:rowOff>
                  </to>
                </anchor>
              </controlPr>
            </control>
          </mc:Choice>
        </mc:AlternateContent>
        <mc:AlternateContent xmlns:mc="http://schemas.openxmlformats.org/markup-compatibility/2006">
          <mc:Choice Requires="x14">
            <control shapeId="59418" r:id="rId29" name="Spinner 26">
              <controlPr defaultSize="0" autoPict="0">
                <anchor moveWithCells="1" sizeWithCells="1">
                  <from>
                    <xdr:col>6</xdr:col>
                    <xdr:colOff>142875</xdr:colOff>
                    <xdr:row>16</xdr:row>
                    <xdr:rowOff>28575</xdr:rowOff>
                  </from>
                  <to>
                    <xdr:col>6</xdr:col>
                    <xdr:colOff>466725</xdr:colOff>
                    <xdr:row>16</xdr:row>
                    <xdr:rowOff>304800</xdr:rowOff>
                  </to>
                </anchor>
              </controlPr>
            </control>
          </mc:Choice>
        </mc:AlternateContent>
        <mc:AlternateContent xmlns:mc="http://schemas.openxmlformats.org/markup-compatibility/2006">
          <mc:Choice Requires="x14">
            <control shapeId="59419" r:id="rId30" name="Spinner 27">
              <controlPr defaultSize="0" autoPict="0">
                <anchor moveWithCells="1" sizeWithCells="1">
                  <from>
                    <xdr:col>7</xdr:col>
                    <xdr:colOff>133350</xdr:colOff>
                    <xdr:row>16</xdr:row>
                    <xdr:rowOff>28575</xdr:rowOff>
                  </from>
                  <to>
                    <xdr:col>7</xdr:col>
                    <xdr:colOff>457200</xdr:colOff>
                    <xdr:row>16</xdr:row>
                    <xdr:rowOff>304800</xdr:rowOff>
                  </to>
                </anchor>
              </controlPr>
            </control>
          </mc:Choice>
        </mc:AlternateContent>
        <mc:AlternateContent xmlns:mc="http://schemas.openxmlformats.org/markup-compatibility/2006">
          <mc:Choice Requires="x14">
            <control shapeId="59420" r:id="rId31" name="Spinner 28">
              <controlPr defaultSize="0" autoPict="0">
                <anchor moveWithCells="1" sizeWithCells="1">
                  <from>
                    <xdr:col>8</xdr:col>
                    <xdr:colOff>133350</xdr:colOff>
                    <xdr:row>16</xdr:row>
                    <xdr:rowOff>28575</xdr:rowOff>
                  </from>
                  <to>
                    <xdr:col>8</xdr:col>
                    <xdr:colOff>457200</xdr:colOff>
                    <xdr:row>16</xdr:row>
                    <xdr:rowOff>304800</xdr:rowOff>
                  </to>
                </anchor>
              </controlPr>
            </control>
          </mc:Choice>
        </mc:AlternateContent>
        <mc:AlternateContent xmlns:mc="http://schemas.openxmlformats.org/markup-compatibility/2006">
          <mc:Choice Requires="x14">
            <control shapeId="59421" r:id="rId32" name="Spinner 29">
              <controlPr defaultSize="0" autoPict="0">
                <anchor moveWithCells="1" sizeWithCells="1">
                  <from>
                    <xdr:col>9</xdr:col>
                    <xdr:colOff>133350</xdr:colOff>
                    <xdr:row>16</xdr:row>
                    <xdr:rowOff>28575</xdr:rowOff>
                  </from>
                  <to>
                    <xdr:col>9</xdr:col>
                    <xdr:colOff>457200</xdr:colOff>
                    <xdr:row>16</xdr:row>
                    <xdr:rowOff>304800</xdr:rowOff>
                  </to>
                </anchor>
              </controlPr>
            </control>
          </mc:Choice>
        </mc:AlternateContent>
        <mc:AlternateContent xmlns:mc="http://schemas.openxmlformats.org/markup-compatibility/2006">
          <mc:Choice Requires="x14">
            <control shapeId="59422" r:id="rId33" name="Spinner 30">
              <controlPr defaultSize="0" autoPict="0">
                <anchor moveWithCells="1" sizeWithCells="1">
                  <from>
                    <xdr:col>10</xdr:col>
                    <xdr:colOff>123825</xdr:colOff>
                    <xdr:row>16</xdr:row>
                    <xdr:rowOff>28575</xdr:rowOff>
                  </from>
                  <to>
                    <xdr:col>10</xdr:col>
                    <xdr:colOff>447675</xdr:colOff>
                    <xdr:row>16</xdr:row>
                    <xdr:rowOff>304800</xdr:rowOff>
                  </to>
                </anchor>
              </controlPr>
            </control>
          </mc:Choice>
        </mc:AlternateContent>
        <mc:AlternateContent xmlns:mc="http://schemas.openxmlformats.org/markup-compatibility/2006">
          <mc:Choice Requires="x14">
            <control shapeId="59423" r:id="rId34" name="Spinner 31">
              <controlPr defaultSize="0" autoPict="0">
                <anchor moveWithCells="1" sizeWithCells="1">
                  <from>
                    <xdr:col>11</xdr:col>
                    <xdr:colOff>133350</xdr:colOff>
                    <xdr:row>16</xdr:row>
                    <xdr:rowOff>28575</xdr:rowOff>
                  </from>
                  <to>
                    <xdr:col>11</xdr:col>
                    <xdr:colOff>457200</xdr:colOff>
                    <xdr:row>16</xdr:row>
                    <xdr:rowOff>304800</xdr:rowOff>
                  </to>
                </anchor>
              </controlPr>
            </control>
          </mc:Choice>
        </mc:AlternateContent>
        <mc:AlternateContent xmlns:mc="http://schemas.openxmlformats.org/markup-compatibility/2006">
          <mc:Choice Requires="x14">
            <control shapeId="59424" r:id="rId35" name="Spinner 32">
              <controlPr defaultSize="0" autoPict="0">
                <anchor moveWithCells="1" sizeWithCells="1">
                  <from>
                    <xdr:col>12</xdr:col>
                    <xdr:colOff>152400</xdr:colOff>
                    <xdr:row>16</xdr:row>
                    <xdr:rowOff>28575</xdr:rowOff>
                  </from>
                  <to>
                    <xdr:col>12</xdr:col>
                    <xdr:colOff>476250</xdr:colOff>
                    <xdr:row>16</xdr:row>
                    <xdr:rowOff>304800</xdr:rowOff>
                  </to>
                </anchor>
              </controlPr>
            </control>
          </mc:Choice>
        </mc:AlternateContent>
        <mc:AlternateContent xmlns:mc="http://schemas.openxmlformats.org/markup-compatibility/2006">
          <mc:Choice Requires="x14">
            <control shapeId="59425" r:id="rId36" name="Spinner 33">
              <controlPr defaultSize="0" autoPict="0">
                <anchor moveWithCells="1" sizeWithCells="1">
                  <from>
                    <xdr:col>13</xdr:col>
                    <xdr:colOff>133350</xdr:colOff>
                    <xdr:row>16</xdr:row>
                    <xdr:rowOff>28575</xdr:rowOff>
                  </from>
                  <to>
                    <xdr:col>13</xdr:col>
                    <xdr:colOff>457200</xdr:colOff>
                    <xdr:row>16</xdr:row>
                    <xdr:rowOff>304800</xdr:rowOff>
                  </to>
                </anchor>
              </controlPr>
            </control>
          </mc:Choice>
        </mc:AlternateContent>
        <mc:AlternateContent xmlns:mc="http://schemas.openxmlformats.org/markup-compatibility/2006">
          <mc:Choice Requires="x14">
            <control shapeId="59426" r:id="rId37" name="Spinner 34">
              <controlPr defaultSize="0" autoPict="0">
                <anchor moveWithCells="1" sizeWithCells="1">
                  <from>
                    <xdr:col>14</xdr:col>
                    <xdr:colOff>133350</xdr:colOff>
                    <xdr:row>16</xdr:row>
                    <xdr:rowOff>28575</xdr:rowOff>
                  </from>
                  <to>
                    <xdr:col>14</xdr:col>
                    <xdr:colOff>457200</xdr:colOff>
                    <xdr:row>16</xdr:row>
                    <xdr:rowOff>304800</xdr:rowOff>
                  </to>
                </anchor>
              </controlPr>
            </control>
          </mc:Choice>
        </mc:AlternateContent>
        <mc:AlternateContent xmlns:mc="http://schemas.openxmlformats.org/markup-compatibility/2006">
          <mc:Choice Requires="x14">
            <control shapeId="59427" r:id="rId38" name="Spinner 35">
              <controlPr defaultSize="0" autoPict="0">
                <anchor moveWithCells="1" sizeWithCells="1">
                  <from>
                    <xdr:col>15</xdr:col>
                    <xdr:colOff>142875</xdr:colOff>
                    <xdr:row>16</xdr:row>
                    <xdr:rowOff>28575</xdr:rowOff>
                  </from>
                  <to>
                    <xdr:col>15</xdr:col>
                    <xdr:colOff>466725</xdr:colOff>
                    <xdr:row>16</xdr:row>
                    <xdr:rowOff>304800</xdr:rowOff>
                  </to>
                </anchor>
              </controlPr>
            </control>
          </mc:Choice>
        </mc:AlternateContent>
        <mc:AlternateContent xmlns:mc="http://schemas.openxmlformats.org/markup-compatibility/2006">
          <mc:Choice Requires="x14">
            <control shapeId="59428" r:id="rId39" name="Spinner 36">
              <controlPr defaultSize="0" autoPict="0">
                <anchor moveWithCells="1" sizeWithCells="1">
                  <from>
                    <xdr:col>16</xdr:col>
                    <xdr:colOff>133350</xdr:colOff>
                    <xdr:row>16</xdr:row>
                    <xdr:rowOff>28575</xdr:rowOff>
                  </from>
                  <to>
                    <xdr:col>16</xdr:col>
                    <xdr:colOff>457200</xdr:colOff>
                    <xdr:row>16</xdr:row>
                    <xdr:rowOff>304800</xdr:rowOff>
                  </to>
                </anchor>
              </controlPr>
            </control>
          </mc:Choice>
        </mc:AlternateContent>
        <mc:AlternateContent xmlns:mc="http://schemas.openxmlformats.org/markup-compatibility/2006">
          <mc:Choice Requires="x14">
            <control shapeId="59429" r:id="rId40" name="Spinner 37">
              <controlPr defaultSize="0" autoPict="0">
                <anchor moveWithCells="1" sizeWithCells="1">
                  <from>
                    <xdr:col>17</xdr:col>
                    <xdr:colOff>114300</xdr:colOff>
                    <xdr:row>16</xdr:row>
                    <xdr:rowOff>28575</xdr:rowOff>
                  </from>
                  <to>
                    <xdr:col>17</xdr:col>
                    <xdr:colOff>438150</xdr:colOff>
                    <xdr:row>16</xdr:row>
                    <xdr:rowOff>304800</xdr:rowOff>
                  </to>
                </anchor>
              </controlPr>
            </control>
          </mc:Choice>
        </mc:AlternateContent>
        <mc:AlternateContent xmlns:mc="http://schemas.openxmlformats.org/markup-compatibility/2006">
          <mc:Choice Requires="x14">
            <control shapeId="59430" r:id="rId41" name="Spinner 38">
              <controlPr defaultSize="0" autoPict="0">
                <anchor moveWithCells="1" sizeWithCells="1">
                  <from>
                    <xdr:col>18</xdr:col>
                    <xdr:colOff>152400</xdr:colOff>
                    <xdr:row>16</xdr:row>
                    <xdr:rowOff>28575</xdr:rowOff>
                  </from>
                  <to>
                    <xdr:col>18</xdr:col>
                    <xdr:colOff>476250</xdr:colOff>
                    <xdr:row>16</xdr:row>
                    <xdr:rowOff>304800</xdr:rowOff>
                  </to>
                </anchor>
              </controlPr>
            </control>
          </mc:Choice>
        </mc:AlternateContent>
        <mc:AlternateContent xmlns:mc="http://schemas.openxmlformats.org/markup-compatibility/2006">
          <mc:Choice Requires="x14">
            <control shapeId="59431" r:id="rId42" name="Spinner 39">
              <controlPr defaultSize="0" autoPict="0">
                <anchor moveWithCells="1" sizeWithCells="1">
                  <from>
                    <xdr:col>19</xdr:col>
                    <xdr:colOff>123825</xdr:colOff>
                    <xdr:row>16</xdr:row>
                    <xdr:rowOff>28575</xdr:rowOff>
                  </from>
                  <to>
                    <xdr:col>19</xdr:col>
                    <xdr:colOff>447675</xdr:colOff>
                    <xdr:row>16</xdr:row>
                    <xdr:rowOff>304800</xdr:rowOff>
                  </to>
                </anchor>
              </controlPr>
            </control>
          </mc:Choice>
        </mc:AlternateContent>
        <mc:AlternateContent xmlns:mc="http://schemas.openxmlformats.org/markup-compatibility/2006">
          <mc:Choice Requires="x14">
            <control shapeId="59432" r:id="rId43" name="Spinner 40">
              <controlPr defaultSize="0" autoPict="0">
                <anchor moveWithCells="1" sizeWithCells="1">
                  <from>
                    <xdr:col>20</xdr:col>
                    <xdr:colOff>133350</xdr:colOff>
                    <xdr:row>16</xdr:row>
                    <xdr:rowOff>28575</xdr:rowOff>
                  </from>
                  <to>
                    <xdr:col>20</xdr:col>
                    <xdr:colOff>457200</xdr:colOff>
                    <xdr:row>16</xdr:row>
                    <xdr:rowOff>304800</xdr:rowOff>
                  </to>
                </anchor>
              </controlPr>
            </control>
          </mc:Choice>
        </mc:AlternateContent>
        <mc:AlternateContent xmlns:mc="http://schemas.openxmlformats.org/markup-compatibility/2006">
          <mc:Choice Requires="x14">
            <control shapeId="59433" r:id="rId44" name="Spinner 41">
              <controlPr defaultSize="0" autoPict="0">
                <anchor moveWithCells="1" sizeWithCells="1">
                  <from>
                    <xdr:col>9</xdr:col>
                    <xdr:colOff>161925</xdr:colOff>
                    <xdr:row>25</xdr:row>
                    <xdr:rowOff>19050</xdr:rowOff>
                  </from>
                  <to>
                    <xdr:col>9</xdr:col>
                    <xdr:colOff>552450</xdr:colOff>
                    <xdr:row>25</xdr:row>
                    <xdr:rowOff>295275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0BF5B-513F-4EE7-99FD-54713805DE68}">
  <sheetPr>
    <pageSetUpPr fitToPage="1"/>
  </sheetPr>
  <dimension ref="A8:W76"/>
  <sheetViews>
    <sheetView workbookViewId="0">
      <selection activeCell="A27" sqref="A27"/>
    </sheetView>
  </sheetViews>
  <sheetFormatPr defaultRowHeight="15" x14ac:dyDescent="0.25"/>
  <cols>
    <col min="1" max="1" width="24.42578125" customWidth="1"/>
    <col min="2" max="21" width="11.5703125" customWidth="1"/>
    <col min="22" max="22" width="1.85546875" customWidth="1"/>
  </cols>
  <sheetData>
    <row r="8" spans="1:21" s="1" customFormat="1" ht="25.5" customHeight="1" x14ac:dyDescent="0.25">
      <c r="A8" s="12"/>
    </row>
    <row r="9" spans="1:21" s="1" customFormat="1" ht="25.5" customHeight="1" x14ac:dyDescent="0.25">
      <c r="A9" s="12"/>
    </row>
    <row r="10" spans="1:21" s="1" customFormat="1" ht="25.5" customHeight="1" x14ac:dyDescent="0.25">
      <c r="A10" s="12"/>
    </row>
    <row r="11" spans="1:21" s="1" customFormat="1" ht="25.5" customHeight="1" x14ac:dyDescent="0.25">
      <c r="A11" s="12"/>
    </row>
    <row r="12" spans="1:21" s="1" customFormat="1" ht="25.5" customHeight="1" x14ac:dyDescent="0.25">
      <c r="A12" s="12"/>
    </row>
    <row r="13" spans="1:21" s="1" customFormat="1" ht="25.5" customHeight="1" x14ac:dyDescent="0.25">
      <c r="A13" s="12"/>
    </row>
    <row r="14" spans="1:21" s="1" customFormat="1" ht="25.5" customHeight="1" x14ac:dyDescent="0.25">
      <c r="A14" s="12"/>
    </row>
    <row r="15" spans="1:21" s="1" customFormat="1" ht="25.5" customHeight="1" x14ac:dyDescent="0.25">
      <c r="A15" s="12"/>
    </row>
    <row r="16" spans="1:21" s="28" customFormat="1" ht="25.5" customHeight="1" x14ac:dyDescent="0.25">
      <c r="A16" s="26" t="str">
        <f>CONCATENATE("Tax = ", O26," Billion")</f>
        <v>Tax = 08.13 Billion</v>
      </c>
      <c r="B16" s="29">
        <f>'Payroll by Employer Size'!H43</f>
        <v>0.4105952512229743</v>
      </c>
      <c r="C16" s="29">
        <f>'Payroll by Employer Size'!H44</f>
        <v>0.38214019095931367</v>
      </c>
      <c r="D16" s="29">
        <f>'Payroll by Employer Size'!H45</f>
        <v>0.50509496737745363</v>
      </c>
      <c r="E16" s="29">
        <f>'Payroll by Employer Size'!H46</f>
        <v>0.80218502162668071</v>
      </c>
      <c r="F16" s="29">
        <f>'Payroll by Employer Size'!H47</f>
        <v>0.63549271467494806</v>
      </c>
      <c r="G16" s="29">
        <f>'Payroll by Employer Size'!H48</f>
        <v>0.88915156755914315</v>
      </c>
      <c r="H16" s="29">
        <f>'Payroll by Employer Size'!H49</f>
        <v>0.63511840919017748</v>
      </c>
      <c r="I16" s="29">
        <f>'Payroll by Employer Size'!H50</f>
        <v>2.3126728002644685</v>
      </c>
      <c r="J16" s="29">
        <f>'Payroll by Employer Size'!H51</f>
        <v>1.2401990629989461</v>
      </c>
      <c r="K16" s="29">
        <f>'Payroll by Employer Size'!H52</f>
        <v>0.32040118877158785</v>
      </c>
      <c r="L16" s="29" t="str">
        <f>'Payroll by Employer Size'!H53</f>
        <v/>
      </c>
      <c r="M16" s="29" t="str">
        <f>'Payroll by Employer Size'!H54</f>
        <v/>
      </c>
      <c r="N16" s="29" t="str">
        <f>'Payroll by Employer Size'!H55</f>
        <v/>
      </c>
      <c r="O16" s="29" t="str">
        <f>'Payroll by Employer Size'!H56</f>
        <v/>
      </c>
      <c r="P16" s="29" t="str">
        <f>'Payroll by Employer Size'!H57</f>
        <v/>
      </c>
      <c r="Q16" s="29" t="str">
        <f>'Payroll by Employer Size'!H58</f>
        <v/>
      </c>
      <c r="R16" s="29" t="str">
        <f>'Payroll by Employer Size'!H59</f>
        <v/>
      </c>
      <c r="S16" s="29" t="str">
        <f>'Payroll by Employer Size'!H60</f>
        <v/>
      </c>
      <c r="T16" s="29" t="str">
        <f>'Payroll by Employer Size'!H61</f>
        <v/>
      </c>
      <c r="U16" s="29" t="str">
        <f>'Payroll by Employer Size'!H62</f>
        <v/>
      </c>
    </row>
    <row r="17" spans="1:22" s="1" customFormat="1" ht="25.5" customHeight="1" x14ac:dyDescent="0.25">
      <c r="A17" s="12"/>
    </row>
    <row r="18" spans="1:22" s="1" customFormat="1" ht="25.5" customHeight="1" x14ac:dyDescent="0.25">
      <c r="A18" s="4" t="s">
        <v>10</v>
      </c>
      <c r="B18" s="53">
        <v>20</v>
      </c>
      <c r="C18" s="53">
        <v>20</v>
      </c>
      <c r="D18" s="53">
        <v>20</v>
      </c>
      <c r="E18" s="53">
        <v>20</v>
      </c>
      <c r="F18" s="53">
        <v>20</v>
      </c>
      <c r="G18" s="53">
        <v>20</v>
      </c>
      <c r="H18" s="53">
        <v>20</v>
      </c>
      <c r="I18" s="53">
        <v>20</v>
      </c>
      <c r="J18" s="53">
        <v>20</v>
      </c>
      <c r="K18" s="53">
        <v>20</v>
      </c>
      <c r="L18" s="53">
        <v>0</v>
      </c>
      <c r="M18" s="53">
        <v>0</v>
      </c>
      <c r="N18" s="53">
        <v>0</v>
      </c>
      <c r="O18" s="53">
        <v>0</v>
      </c>
      <c r="P18" s="53">
        <v>0</v>
      </c>
      <c r="Q18" s="53">
        <v>0</v>
      </c>
      <c r="R18" s="53">
        <v>0</v>
      </c>
      <c r="S18" s="53">
        <v>0</v>
      </c>
      <c r="T18" s="53">
        <v>0</v>
      </c>
      <c r="U18" s="53">
        <v>0</v>
      </c>
    </row>
    <row r="19" spans="1:22" s="28" customFormat="1" ht="25.5" customHeight="1" x14ac:dyDescent="0.25">
      <c r="A19" s="26" t="s">
        <v>153</v>
      </c>
      <c r="B19" s="27">
        <f>'Payroll by Employer Size'!I43</f>
        <v>9.8584981160488569E-2</v>
      </c>
      <c r="C19" s="27">
        <f>'Payroll by Employer Size'!I44</f>
        <v>9.8584981160488569E-2</v>
      </c>
      <c r="D19" s="27">
        <f>'Payroll by Employer Size'!I45</f>
        <v>9.8584981160488541E-2</v>
      </c>
      <c r="E19" s="27">
        <f>'Payroll by Employer Size'!I46</f>
        <v>9.8584981160488555E-2</v>
      </c>
      <c r="F19" s="27">
        <f>'Payroll by Employer Size'!I47</f>
        <v>9.8584981160488569E-2</v>
      </c>
      <c r="G19" s="27">
        <f>'Payroll by Employer Size'!I48</f>
        <v>9.8584981160488555E-2</v>
      </c>
      <c r="H19" s="27">
        <f>'Payroll by Employer Size'!I49</f>
        <v>9.8584981160488569E-2</v>
      </c>
      <c r="I19" s="27">
        <f>'Payroll by Employer Size'!I50</f>
        <v>9.8584981160488569E-2</v>
      </c>
      <c r="J19" s="27">
        <f>'Payroll by Employer Size'!I51</f>
        <v>9.8584981160488555E-2</v>
      </c>
      <c r="K19" s="27">
        <f>'Payroll by Employer Size'!I52</f>
        <v>9.8584981160488569E-2</v>
      </c>
      <c r="L19" s="27" t="str">
        <f>'Payroll by Employer Size'!I53</f>
        <v/>
      </c>
      <c r="M19" s="27" t="str">
        <f>'Payroll by Employer Size'!I54</f>
        <v/>
      </c>
      <c r="N19" s="27" t="str">
        <f>'Payroll by Employer Size'!I55</f>
        <v/>
      </c>
      <c r="O19" s="27" t="str">
        <f>'Payroll by Employer Size'!I56</f>
        <v/>
      </c>
      <c r="P19" s="27" t="str">
        <f>'Payroll by Employer Size'!I57</f>
        <v/>
      </c>
      <c r="Q19" s="27" t="str">
        <f>'Payroll by Employer Size'!I58</f>
        <v/>
      </c>
      <c r="R19" s="27" t="str">
        <f>'Payroll by Employer Size'!I59</f>
        <v/>
      </c>
      <c r="S19" s="27" t="str">
        <f>'Payroll by Employer Size'!I60</f>
        <v/>
      </c>
      <c r="T19" s="27" t="str">
        <f>'Payroll by Employer Size'!I61</f>
        <v/>
      </c>
      <c r="U19" s="27" t="str">
        <f>'Payroll by Employer Size'!I62</f>
        <v/>
      </c>
    </row>
    <row r="20" spans="1:22" s="1" customFormat="1" ht="25.5" customHeight="1" x14ac:dyDescent="0.25">
      <c r="A20" s="4" t="s">
        <v>9</v>
      </c>
      <c r="B20" s="53">
        <v>0</v>
      </c>
      <c r="C20" s="53">
        <v>0</v>
      </c>
      <c r="D20" s="53">
        <v>0</v>
      </c>
      <c r="E20" s="53">
        <v>0</v>
      </c>
      <c r="F20" s="53">
        <v>0</v>
      </c>
      <c r="G20" s="53">
        <v>0</v>
      </c>
      <c r="H20" s="53">
        <v>0</v>
      </c>
      <c r="I20" s="53">
        <v>0</v>
      </c>
      <c r="J20" s="53">
        <v>0</v>
      </c>
      <c r="K20" s="53">
        <v>0</v>
      </c>
      <c r="L20" s="53">
        <v>0</v>
      </c>
      <c r="M20" s="53">
        <v>0</v>
      </c>
      <c r="N20" s="53">
        <v>0</v>
      </c>
      <c r="O20" s="53">
        <v>0</v>
      </c>
      <c r="P20" s="53">
        <v>0</v>
      </c>
      <c r="Q20" s="53">
        <v>0</v>
      </c>
      <c r="R20" s="53">
        <v>0</v>
      </c>
      <c r="S20" s="53">
        <v>0</v>
      </c>
      <c r="T20" s="53">
        <v>0</v>
      </c>
      <c r="U20" s="53">
        <v>0</v>
      </c>
    </row>
    <row r="21" spans="1:22" s="1" customFormat="1" ht="25.5" customHeight="1" x14ac:dyDescent="0.25">
      <c r="A21" s="12"/>
    </row>
    <row r="22" spans="1:22" s="13" customFormat="1" ht="25.5" customHeight="1" x14ac:dyDescent="0.25">
      <c r="A22" s="17" t="str">
        <f>IF('Payroll by Employer Size'!D66&lt;0,"Error - Minimums too high",IF('Payroll by Employer Size'!D66&gt;1,"Error - Maximums too low",""))</f>
        <v/>
      </c>
      <c r="B22" s="16" t="str">
        <f t="shared" ref="B22:C22" si="0">IF(B20&gt;B18,"Error             min &gt; max","")</f>
        <v/>
      </c>
      <c r="C22" s="16" t="str">
        <f t="shared" si="0"/>
        <v/>
      </c>
      <c r="D22" s="16" t="str">
        <f>IF(D20&gt;D18,"Error             min &gt; max","")</f>
        <v/>
      </c>
      <c r="E22" s="16" t="str">
        <f t="shared" ref="E22:U22" si="1">IF(E20&gt;E18,"Error             min &gt; max","")</f>
        <v/>
      </c>
      <c r="F22" s="16" t="str">
        <f t="shared" si="1"/>
        <v/>
      </c>
      <c r="G22" s="16" t="str">
        <f t="shared" si="1"/>
        <v/>
      </c>
      <c r="H22" s="16" t="str">
        <f t="shared" si="1"/>
        <v/>
      </c>
      <c r="I22" s="16" t="str">
        <f t="shared" si="1"/>
        <v/>
      </c>
      <c r="J22" s="16" t="str">
        <f t="shared" si="1"/>
        <v/>
      </c>
      <c r="K22" s="16" t="str">
        <f t="shared" si="1"/>
        <v/>
      </c>
      <c r="L22" s="16" t="str">
        <f t="shared" si="1"/>
        <v/>
      </c>
      <c r="M22" s="16" t="str">
        <f t="shared" si="1"/>
        <v/>
      </c>
      <c r="N22" s="16" t="str">
        <f t="shared" si="1"/>
        <v/>
      </c>
      <c r="O22" s="16" t="str">
        <f t="shared" si="1"/>
        <v/>
      </c>
      <c r="P22" s="16" t="str">
        <f t="shared" si="1"/>
        <v/>
      </c>
      <c r="Q22" s="16" t="str">
        <f t="shared" si="1"/>
        <v/>
      </c>
      <c r="R22" s="16" t="str">
        <f t="shared" si="1"/>
        <v/>
      </c>
      <c r="S22" s="16" t="str">
        <f t="shared" si="1"/>
        <v/>
      </c>
      <c r="T22" s="16" t="str">
        <f t="shared" si="1"/>
        <v/>
      </c>
      <c r="U22" s="16" t="str">
        <f t="shared" si="1"/>
        <v/>
      </c>
    </row>
    <row r="23" spans="1:22" s="35" customFormat="1" ht="25.5" customHeight="1" x14ac:dyDescent="0.25">
      <c r="A23" s="31" t="s">
        <v>46</v>
      </c>
      <c r="B23" s="40">
        <v>4.1648864400000001</v>
      </c>
      <c r="C23" s="40">
        <v>3.8762516000000002</v>
      </c>
      <c r="D23" s="40">
        <v>5.1234474199999998</v>
      </c>
      <c r="E23" s="40">
        <v>8.1369901599999999</v>
      </c>
      <c r="F23" s="40">
        <v>6.4461412600000001</v>
      </c>
      <c r="G23" s="40">
        <v>9.0191381800000006</v>
      </c>
      <c r="H23" s="40">
        <v>6.4423444799999992</v>
      </c>
      <c r="I23" s="40">
        <v>23.45867264</v>
      </c>
      <c r="J23" s="40">
        <v>12.58</v>
      </c>
      <c r="K23" s="40">
        <v>3.25</v>
      </c>
      <c r="L23" s="40"/>
      <c r="M23" s="40"/>
      <c r="N23" s="40"/>
      <c r="O23" s="40"/>
      <c r="P23" s="40"/>
      <c r="Q23" s="40"/>
      <c r="R23" s="40"/>
      <c r="S23" s="40"/>
      <c r="T23" s="40"/>
      <c r="U23" s="33"/>
    </row>
    <row r="24" spans="1:22" s="26" customFormat="1" ht="78" customHeight="1" x14ac:dyDescent="0.3">
      <c r="A24" s="26" t="s">
        <v>132</v>
      </c>
      <c r="B24" s="37" t="s">
        <v>134</v>
      </c>
      <c r="C24" s="37" t="s">
        <v>135</v>
      </c>
      <c r="D24" s="37" t="s">
        <v>136</v>
      </c>
      <c r="E24" s="37" t="s">
        <v>137</v>
      </c>
      <c r="F24" s="37" t="s">
        <v>138</v>
      </c>
      <c r="G24" s="37" t="s">
        <v>139</v>
      </c>
      <c r="H24" s="37" t="s">
        <v>140</v>
      </c>
      <c r="I24" s="37" t="s">
        <v>141</v>
      </c>
      <c r="J24" s="37" t="s">
        <v>133</v>
      </c>
      <c r="K24" s="57" t="s">
        <v>155</v>
      </c>
      <c r="L24" s="37"/>
      <c r="M24" s="37"/>
      <c r="N24" s="37"/>
      <c r="O24" s="37"/>
      <c r="P24" s="37"/>
      <c r="Q24" s="37"/>
      <c r="R24" s="37"/>
      <c r="S24" s="37"/>
      <c r="T24" s="38"/>
      <c r="U24" s="39"/>
    </row>
    <row r="25" spans="1:22" s="1" customFormat="1" ht="4.5" customHeight="1" thickBot="1" x14ac:dyDescent="0.3"/>
    <row r="26" spans="1:22" s="1" customFormat="1" ht="28.5" customHeight="1" x14ac:dyDescent="0.25">
      <c r="A26" s="1" t="s">
        <v>154</v>
      </c>
      <c r="B26"/>
      <c r="C26" s="41">
        <f>'Tax Calculator Main Sheet'!C16</f>
        <v>8.1330511746456935</v>
      </c>
      <c r="D26" s="5" t="s">
        <v>143</v>
      </c>
      <c r="H26" s="45" t="s">
        <v>103</v>
      </c>
      <c r="I26" s="46" t="str">
        <f>LOOKUP(V26,V74:V76,W74:W76)</f>
        <v>Revenue</v>
      </c>
      <c r="J26" s="47"/>
      <c r="K26" s="48" t="s">
        <v>45</v>
      </c>
      <c r="L26" s="49"/>
      <c r="O26" s="14" t="str">
        <f>TEXT(SUM(B16:U16),"00.00")</f>
        <v>08.13</v>
      </c>
      <c r="P26" s="1" t="s">
        <v>33</v>
      </c>
      <c r="V26" s="55">
        <v>1</v>
      </c>
    </row>
    <row r="27" spans="1:22" ht="15.75" thickBot="1" x14ac:dyDescent="0.3">
      <c r="A27" s="58" t="s">
        <v>171</v>
      </c>
      <c r="C27" s="42"/>
      <c r="H27" s="50" t="s">
        <v>104</v>
      </c>
      <c r="I27" s="51"/>
      <c r="J27" s="51"/>
      <c r="K27" s="51"/>
      <c r="L27" s="52"/>
    </row>
    <row r="28" spans="1:22" s="1" customFormat="1" ht="25.5" customHeight="1" x14ac:dyDescent="0.35">
      <c r="A28" s="56" t="s">
        <v>142</v>
      </c>
      <c r="B28" s="1">
        <v>1</v>
      </c>
      <c r="C28" s="1">
        <v>2</v>
      </c>
      <c r="D28" s="1">
        <v>3</v>
      </c>
      <c r="E28" s="1">
        <v>4</v>
      </c>
      <c r="F28" s="1">
        <v>5</v>
      </c>
      <c r="G28" s="1">
        <v>6</v>
      </c>
      <c r="H28" s="1">
        <v>7</v>
      </c>
      <c r="I28" s="1">
        <v>8</v>
      </c>
      <c r="J28" s="1">
        <v>9</v>
      </c>
      <c r="K28" s="1">
        <v>10</v>
      </c>
      <c r="L28" s="1">
        <v>11</v>
      </c>
      <c r="M28" s="1">
        <v>12</v>
      </c>
      <c r="N28" s="1">
        <v>13</v>
      </c>
      <c r="O28" s="1">
        <v>14</v>
      </c>
      <c r="P28" s="1">
        <v>15</v>
      </c>
      <c r="Q28" s="1">
        <v>16</v>
      </c>
      <c r="R28" s="1">
        <v>17</v>
      </c>
      <c r="S28" s="1">
        <v>18</v>
      </c>
      <c r="T28" s="1">
        <v>19</v>
      </c>
      <c r="U28" s="1">
        <v>20</v>
      </c>
    </row>
    <row r="29" spans="1:22" x14ac:dyDescent="0.25">
      <c r="B29" s="9"/>
      <c r="C29" s="9"/>
      <c r="D29" s="9"/>
      <c r="E29" s="9"/>
      <c r="F29" s="9"/>
      <c r="G29" s="9"/>
      <c r="H29" s="9"/>
      <c r="I29" s="9"/>
      <c r="J29" s="9"/>
      <c r="K29" s="9"/>
      <c r="L29" s="9"/>
      <c r="M29" s="9"/>
      <c r="N29" s="9"/>
      <c r="O29" s="9"/>
      <c r="P29" s="9"/>
      <c r="Q29" s="9"/>
      <c r="R29" s="9"/>
      <c r="S29" s="9"/>
      <c r="T29" s="9"/>
      <c r="U29" s="9"/>
    </row>
    <row r="31" spans="1:22" x14ac:dyDescent="0.25">
      <c r="A31" t="s">
        <v>100</v>
      </c>
    </row>
    <row r="32" spans="1:22" x14ac:dyDescent="0.25">
      <c r="A32" t="s">
        <v>144</v>
      </c>
    </row>
    <row r="33" spans="1:12" x14ac:dyDescent="0.25">
      <c r="A33" t="s">
        <v>145</v>
      </c>
    </row>
    <row r="34" spans="1:12" x14ac:dyDescent="0.25">
      <c r="A34" t="s">
        <v>146</v>
      </c>
    </row>
    <row r="40" spans="1:12" x14ac:dyDescent="0.25">
      <c r="A40" t="s">
        <v>59</v>
      </c>
    </row>
    <row r="42" spans="1:12" x14ac:dyDescent="0.25">
      <c r="B42" s="6" t="s">
        <v>0</v>
      </c>
      <c r="C42" s="6" t="s">
        <v>2</v>
      </c>
      <c r="D42" s="6" t="s">
        <v>3</v>
      </c>
      <c r="E42" s="6" t="s">
        <v>4</v>
      </c>
      <c r="F42" s="6" t="s">
        <v>7</v>
      </c>
      <c r="G42" s="6" t="s">
        <v>5</v>
      </c>
      <c r="H42" s="6" t="s">
        <v>6</v>
      </c>
      <c r="I42" s="6" t="s">
        <v>1</v>
      </c>
      <c r="J42" s="6"/>
      <c r="K42" s="6"/>
      <c r="L42" s="6"/>
    </row>
    <row r="43" spans="1:12" x14ac:dyDescent="0.25">
      <c r="A43" t="str">
        <f>'Payroll by Employer Size'!B24</f>
        <v>1 to 4</v>
      </c>
      <c r="B43" s="6">
        <v>1</v>
      </c>
      <c r="C43" s="6">
        <f>'Payroll by Employer Size'!B23</f>
        <v>4.1648864400000001</v>
      </c>
      <c r="D43" s="6">
        <f>$C43*'Payroll by Employer Size'!B20/100</f>
        <v>0</v>
      </c>
      <c r="E43" s="6">
        <f>$C43*'Payroll by Employer Size'!B18/100</f>
        <v>0.83297728800000004</v>
      </c>
      <c r="F43" s="6">
        <f t="shared" ref="F43:F62" si="2">E43-D43</f>
        <v>0.83297728800000004</v>
      </c>
      <c r="G43" s="6"/>
      <c r="H43" s="7">
        <f>IF(((F43)*D$66+D43)=0,"",(F43)*D$66+D43)</f>
        <v>0.4105952512229743</v>
      </c>
      <c r="I43" s="8">
        <f t="shared" ref="I43" si="3">IF(OR(C43=0,E43=0), "",H43/C43)</f>
        <v>9.8584981160488569E-2</v>
      </c>
      <c r="J43" s="6"/>
      <c r="K43" s="6"/>
      <c r="L43" s="6"/>
    </row>
    <row r="44" spans="1:12" x14ac:dyDescent="0.25">
      <c r="A44" t="str">
        <f>'Payroll by Employer Size'!C24</f>
        <v>5 to 9</v>
      </c>
      <c r="B44" s="6">
        <v>2</v>
      </c>
      <c r="C44" s="6">
        <f>'Payroll by Employer Size'!C23</f>
        <v>3.8762516000000002</v>
      </c>
      <c r="D44" s="6">
        <f>$C44*'Payroll by Employer Size'!C20/100</f>
        <v>0</v>
      </c>
      <c r="E44" s="6">
        <f>$C44*'Payroll by Employer Size'!C18/100</f>
        <v>0.77525032000000005</v>
      </c>
      <c r="F44" s="6">
        <f t="shared" si="2"/>
        <v>0.77525032000000005</v>
      </c>
      <c r="G44" s="6"/>
      <c r="H44" s="7">
        <f>IF(((F44)*D$66+D44)=0,"",(F44)*D$66+D44)</f>
        <v>0.38214019095931367</v>
      </c>
      <c r="I44" s="8">
        <f>IF(OR(C44=0,E44=0), "",H44/C44)</f>
        <v>9.8584981160488569E-2</v>
      </c>
      <c r="J44" s="6"/>
      <c r="K44" s="6"/>
      <c r="L44" s="6"/>
    </row>
    <row r="45" spans="1:12" x14ac:dyDescent="0.25">
      <c r="A45" t="str">
        <f>'Payroll by Employer Size'!D24</f>
        <v>10-19</v>
      </c>
      <c r="B45" s="6">
        <v>3</v>
      </c>
      <c r="C45" s="6">
        <f>'Payroll by Employer Size'!D23</f>
        <v>5.1234474199999998</v>
      </c>
      <c r="D45" s="6">
        <f>$C45*'Payroll by Employer Size'!D20/100</f>
        <v>0</v>
      </c>
      <c r="E45" s="6">
        <f>$C45*'Payroll by Employer Size'!D18/100</f>
        <v>1.0246894839999998</v>
      </c>
      <c r="F45" s="6">
        <f t="shared" si="2"/>
        <v>1.0246894839999998</v>
      </c>
      <c r="G45" s="6"/>
      <c r="H45" s="7">
        <f t="shared" ref="H45:H62" si="4">IF(((F45)*D$66+D45)=0,"",(F45)*D$66+D45)</f>
        <v>0.50509496737745363</v>
      </c>
      <c r="I45" s="8">
        <f t="shared" ref="I45:I62" si="5">IF(OR(C45=0,E45=0), "",H45/C45)</f>
        <v>9.8584981160488541E-2</v>
      </c>
      <c r="J45" s="6"/>
      <c r="K45" s="6"/>
      <c r="L45" s="6"/>
    </row>
    <row r="46" spans="1:12" x14ac:dyDescent="0.25">
      <c r="A46" t="str">
        <f>'Payroll by Employer Size'!E24</f>
        <v>20-49</v>
      </c>
      <c r="B46" s="6">
        <v>4</v>
      </c>
      <c r="C46" s="6">
        <f>'Payroll by Employer Size'!E23</f>
        <v>8.1369901599999999</v>
      </c>
      <c r="D46" s="6">
        <f>$C46*'Payroll by Employer Size'!E20/100</f>
        <v>0</v>
      </c>
      <c r="E46" s="6">
        <f>$C46*'Payroll by Employer Size'!E18/100</f>
        <v>1.6273980319999999</v>
      </c>
      <c r="F46" s="6">
        <f t="shared" si="2"/>
        <v>1.6273980319999999</v>
      </c>
      <c r="G46" s="6"/>
      <c r="H46" s="7">
        <f t="shared" si="4"/>
        <v>0.80218502162668071</v>
      </c>
      <c r="I46" s="8">
        <f t="shared" si="5"/>
        <v>9.8584981160488555E-2</v>
      </c>
      <c r="J46" s="6"/>
      <c r="K46" s="6"/>
      <c r="L46" s="6"/>
    </row>
    <row r="47" spans="1:12" x14ac:dyDescent="0.25">
      <c r="A47" t="str">
        <f>'Payroll by Employer Size'!F24</f>
        <v>50-99</v>
      </c>
      <c r="B47" s="6">
        <v>5</v>
      </c>
      <c r="C47" s="6">
        <f>'Payroll by Employer Size'!F23</f>
        <v>6.4461412600000001</v>
      </c>
      <c r="D47" s="6">
        <f>$C47*'Payroll by Employer Size'!F20/100</f>
        <v>0</v>
      </c>
      <c r="E47" s="6">
        <f>$C47*'Payroll by Employer Size'!F18/100</f>
        <v>1.289228252</v>
      </c>
      <c r="F47" s="6">
        <f t="shared" si="2"/>
        <v>1.289228252</v>
      </c>
      <c r="G47" s="6"/>
      <c r="H47" s="7">
        <f t="shared" si="4"/>
        <v>0.63549271467494806</v>
      </c>
      <c r="I47" s="8">
        <f t="shared" si="5"/>
        <v>9.8584981160488569E-2</v>
      </c>
      <c r="J47" s="6"/>
      <c r="K47" s="6"/>
      <c r="L47" s="6"/>
    </row>
    <row r="48" spans="1:12" x14ac:dyDescent="0.25">
      <c r="A48" t="str">
        <f>'Payroll by Employer Size'!G24</f>
        <v>100-249</v>
      </c>
      <c r="B48" s="6">
        <v>6</v>
      </c>
      <c r="C48" s="6">
        <f>'Payroll by Employer Size'!G23</f>
        <v>9.0191381800000006</v>
      </c>
      <c r="D48" s="6">
        <f>$C48*'Payroll by Employer Size'!G20/100</f>
        <v>0</v>
      </c>
      <c r="E48" s="6">
        <f>$C48*'Payroll by Employer Size'!G18/100</f>
        <v>1.8038276360000001</v>
      </c>
      <c r="F48" s="6">
        <f t="shared" si="2"/>
        <v>1.8038276360000001</v>
      </c>
      <c r="G48" s="6"/>
      <c r="H48" s="7">
        <f t="shared" si="4"/>
        <v>0.88915156755914315</v>
      </c>
      <c r="I48" s="8">
        <f t="shared" si="5"/>
        <v>9.8584981160488555E-2</v>
      </c>
    </row>
    <row r="49" spans="1:12" x14ac:dyDescent="0.25">
      <c r="A49" t="str">
        <f>'Payroll by Employer Size'!H24</f>
        <v>250-499</v>
      </c>
      <c r="B49" s="6">
        <v>7</v>
      </c>
      <c r="C49" s="6">
        <f>'Payroll by Employer Size'!H23</f>
        <v>6.4423444799999992</v>
      </c>
      <c r="D49" s="6">
        <f>$C49*'Payroll by Employer Size'!H20/100</f>
        <v>0</v>
      </c>
      <c r="E49" s="6">
        <f>$C49*'Payroll by Employer Size'!H18/100</f>
        <v>1.2884688959999999</v>
      </c>
      <c r="F49" s="6">
        <f t="shared" si="2"/>
        <v>1.2884688959999999</v>
      </c>
      <c r="G49" s="6"/>
      <c r="H49" s="7">
        <f t="shared" si="4"/>
        <v>0.63511840919017748</v>
      </c>
      <c r="I49" s="8">
        <f t="shared" si="5"/>
        <v>9.8584981160488569E-2</v>
      </c>
    </row>
    <row r="50" spans="1:12" x14ac:dyDescent="0.25">
      <c r="A50" t="str">
        <f>'Payroll by Employer Size'!I24</f>
        <v>500+</v>
      </c>
      <c r="B50" s="6">
        <v>8</v>
      </c>
      <c r="C50" s="6">
        <f>'Payroll by Employer Size'!I23</f>
        <v>23.45867264</v>
      </c>
      <c r="D50" s="6">
        <f>$C50*'Payroll by Employer Size'!I20/100</f>
        <v>0</v>
      </c>
      <c r="E50" s="6">
        <f>$C50*'Payroll by Employer Size'!I18/100</f>
        <v>4.6917345280000005</v>
      </c>
      <c r="F50" s="6">
        <f t="shared" si="2"/>
        <v>4.6917345280000005</v>
      </c>
      <c r="G50" s="6"/>
      <c r="H50" s="7">
        <f t="shared" si="4"/>
        <v>2.3126728002644685</v>
      </c>
      <c r="I50" s="8">
        <f t="shared" si="5"/>
        <v>9.8584981160488569E-2</v>
      </c>
    </row>
    <row r="51" spans="1:12" x14ac:dyDescent="0.25">
      <c r="A51" t="str">
        <f>'Payroll by Employer Size'!J24</f>
        <v>public sector</v>
      </c>
      <c r="B51" s="6">
        <v>9</v>
      </c>
      <c r="C51" s="6">
        <f>'Payroll by Employer Size'!J23</f>
        <v>12.58</v>
      </c>
      <c r="D51" s="6">
        <f>$C51*'Payroll by Employer Size'!J20/100</f>
        <v>0</v>
      </c>
      <c r="E51" s="6">
        <f>$C51*'Payroll by Employer Size'!J18/100</f>
        <v>2.516</v>
      </c>
      <c r="F51" s="6">
        <f t="shared" si="2"/>
        <v>2.516</v>
      </c>
      <c r="G51" s="6"/>
      <c r="H51" s="7">
        <f t="shared" si="4"/>
        <v>1.2401990629989461</v>
      </c>
      <c r="I51" s="8">
        <f t="shared" si="5"/>
        <v>9.8584981160488555E-2</v>
      </c>
    </row>
    <row r="52" spans="1:12" x14ac:dyDescent="0.25">
      <c r="A52" t="str">
        <f>'Payroll by Employer Size'!K24</f>
        <v>self-employed*</v>
      </c>
      <c r="B52" s="6">
        <v>10</v>
      </c>
      <c r="C52" s="6">
        <f>'Payroll by Employer Size'!K23</f>
        <v>3.25</v>
      </c>
      <c r="D52" s="6">
        <f>$C52*'Payroll by Employer Size'!K20/100</f>
        <v>0</v>
      </c>
      <c r="E52" s="6">
        <f>$C52*'Payroll by Employer Size'!K18/100</f>
        <v>0.65</v>
      </c>
      <c r="F52" s="6">
        <f t="shared" si="2"/>
        <v>0.65</v>
      </c>
      <c r="G52" s="6"/>
      <c r="H52" s="7">
        <f t="shared" si="4"/>
        <v>0.32040118877158785</v>
      </c>
      <c r="I52" s="8">
        <f t="shared" si="5"/>
        <v>9.8584981160488569E-2</v>
      </c>
    </row>
    <row r="53" spans="1:12" x14ac:dyDescent="0.25">
      <c r="A53">
        <f>'Payroll by Employer Size'!L24</f>
        <v>0</v>
      </c>
      <c r="B53" s="6">
        <v>11</v>
      </c>
      <c r="C53" s="6">
        <f>'Payroll by Employer Size'!L23</f>
        <v>0</v>
      </c>
      <c r="D53" s="6">
        <f>$C53*'Payroll by Employer Size'!L20/100</f>
        <v>0</v>
      </c>
      <c r="E53" s="6">
        <f>$C53*'Payroll by Employer Size'!L18/100</f>
        <v>0</v>
      </c>
      <c r="F53" s="6">
        <f t="shared" si="2"/>
        <v>0</v>
      </c>
      <c r="G53" s="6"/>
      <c r="H53" s="7" t="str">
        <f t="shared" si="4"/>
        <v/>
      </c>
      <c r="I53" s="8" t="str">
        <f t="shared" si="5"/>
        <v/>
      </c>
    </row>
    <row r="54" spans="1:12" x14ac:dyDescent="0.25">
      <c r="A54">
        <f>'Payroll by Employer Size'!M24</f>
        <v>0</v>
      </c>
      <c r="B54" s="6">
        <v>12</v>
      </c>
      <c r="C54" s="6">
        <f>'Payroll by Employer Size'!M23</f>
        <v>0</v>
      </c>
      <c r="D54" s="6">
        <f>$C54*'Payroll by Employer Size'!M20/100</f>
        <v>0</v>
      </c>
      <c r="E54" s="6">
        <f>$C54*'Payroll by Employer Size'!M18/100</f>
        <v>0</v>
      </c>
      <c r="F54" s="6">
        <f t="shared" si="2"/>
        <v>0</v>
      </c>
      <c r="G54" s="6"/>
      <c r="H54" s="7" t="str">
        <f t="shared" si="4"/>
        <v/>
      </c>
      <c r="I54" s="8" t="str">
        <f t="shared" si="5"/>
        <v/>
      </c>
    </row>
    <row r="55" spans="1:12" x14ac:dyDescent="0.25">
      <c r="A55">
        <f>'Payroll by Employer Size'!N24</f>
        <v>0</v>
      </c>
      <c r="B55" s="6">
        <v>13</v>
      </c>
      <c r="C55" s="6">
        <f>'Payroll by Employer Size'!N23</f>
        <v>0</v>
      </c>
      <c r="D55" s="6">
        <f>$C55*'Payroll by Employer Size'!N20/100</f>
        <v>0</v>
      </c>
      <c r="E55" s="6">
        <f>$C55*'Payroll by Employer Size'!N18/100</f>
        <v>0</v>
      </c>
      <c r="F55" s="6">
        <f t="shared" si="2"/>
        <v>0</v>
      </c>
      <c r="G55" s="6"/>
      <c r="H55" s="7" t="str">
        <f t="shared" si="4"/>
        <v/>
      </c>
      <c r="I55" s="8" t="str">
        <f t="shared" si="5"/>
        <v/>
      </c>
    </row>
    <row r="56" spans="1:12" x14ac:dyDescent="0.25">
      <c r="A56">
        <f>'Payroll by Employer Size'!O24</f>
        <v>0</v>
      </c>
      <c r="B56" s="6">
        <v>14</v>
      </c>
      <c r="C56" s="6">
        <f>'Payroll by Employer Size'!O23</f>
        <v>0</v>
      </c>
      <c r="D56" s="6">
        <f>$C56*'Payroll by Employer Size'!O20/100</f>
        <v>0</v>
      </c>
      <c r="E56" s="6">
        <f>$C56*'Payroll by Employer Size'!O18/100</f>
        <v>0</v>
      </c>
      <c r="F56" s="6">
        <f t="shared" si="2"/>
        <v>0</v>
      </c>
      <c r="G56" s="6"/>
      <c r="H56" s="7" t="str">
        <f t="shared" si="4"/>
        <v/>
      </c>
      <c r="I56" s="8" t="str">
        <f t="shared" si="5"/>
        <v/>
      </c>
    </row>
    <row r="57" spans="1:12" x14ac:dyDescent="0.25">
      <c r="A57">
        <f>'Payroll by Employer Size'!P24</f>
        <v>0</v>
      </c>
      <c r="B57" s="6">
        <v>15</v>
      </c>
      <c r="C57" s="6">
        <f>'Payroll by Employer Size'!P23</f>
        <v>0</v>
      </c>
      <c r="D57" s="6">
        <f>$C57*'Payroll by Employer Size'!P20/100</f>
        <v>0</v>
      </c>
      <c r="E57" s="6">
        <f>$C57*'Payroll by Employer Size'!P18/100</f>
        <v>0</v>
      </c>
      <c r="F57" s="6">
        <f t="shared" si="2"/>
        <v>0</v>
      </c>
      <c r="G57" s="6"/>
      <c r="H57" s="7" t="str">
        <f t="shared" si="4"/>
        <v/>
      </c>
      <c r="I57" s="8" t="str">
        <f t="shared" si="5"/>
        <v/>
      </c>
    </row>
    <row r="58" spans="1:12" x14ac:dyDescent="0.25">
      <c r="A58">
        <f>'Payroll by Employer Size'!Q24</f>
        <v>0</v>
      </c>
      <c r="B58" s="6">
        <v>16</v>
      </c>
      <c r="C58" s="6">
        <f>'Payroll by Employer Size'!Q23</f>
        <v>0</v>
      </c>
      <c r="D58" s="6">
        <f>$C58*'Payroll by Employer Size'!Q20/100</f>
        <v>0</v>
      </c>
      <c r="E58" s="6">
        <f>$C58*'Payroll by Employer Size'!Q18/100</f>
        <v>0</v>
      </c>
      <c r="F58" s="6">
        <f t="shared" si="2"/>
        <v>0</v>
      </c>
      <c r="G58" s="6"/>
      <c r="H58" s="7" t="str">
        <f t="shared" si="4"/>
        <v/>
      </c>
      <c r="I58" s="8" t="str">
        <f t="shared" si="5"/>
        <v/>
      </c>
    </row>
    <row r="59" spans="1:12" x14ac:dyDescent="0.25">
      <c r="A59">
        <f>'Payroll by Employer Size'!R24</f>
        <v>0</v>
      </c>
      <c r="B59" s="6">
        <v>17</v>
      </c>
      <c r="C59" s="6">
        <f>'Payroll by Employer Size'!R23</f>
        <v>0</v>
      </c>
      <c r="D59" s="6">
        <f>$C59*'Payroll by Employer Size'!R20/100</f>
        <v>0</v>
      </c>
      <c r="E59" s="6">
        <f>$C59*'Payroll by Employer Size'!R18/100</f>
        <v>0</v>
      </c>
      <c r="F59" s="6">
        <f t="shared" si="2"/>
        <v>0</v>
      </c>
      <c r="G59" s="6"/>
      <c r="H59" s="7" t="str">
        <f t="shared" si="4"/>
        <v/>
      </c>
      <c r="I59" s="8" t="str">
        <f t="shared" si="5"/>
        <v/>
      </c>
    </row>
    <row r="60" spans="1:12" x14ac:dyDescent="0.25">
      <c r="A60">
        <f>'Payroll by Employer Size'!S24</f>
        <v>0</v>
      </c>
      <c r="B60" s="6">
        <v>18</v>
      </c>
      <c r="C60" s="6">
        <f>'Payroll by Employer Size'!S23</f>
        <v>0</v>
      </c>
      <c r="D60" s="6">
        <f>$C60*'Payroll by Employer Size'!S20/100</f>
        <v>0</v>
      </c>
      <c r="E60" s="6">
        <f>$C60*'Payroll by Employer Size'!S18/100</f>
        <v>0</v>
      </c>
      <c r="F60" s="6">
        <f t="shared" si="2"/>
        <v>0</v>
      </c>
      <c r="G60" s="6"/>
      <c r="H60" s="7" t="str">
        <f t="shared" si="4"/>
        <v/>
      </c>
      <c r="I60" s="8" t="str">
        <f t="shared" si="5"/>
        <v/>
      </c>
    </row>
    <row r="61" spans="1:12" x14ac:dyDescent="0.25">
      <c r="A61">
        <f>'Payroll by Employer Size'!T24</f>
        <v>0</v>
      </c>
      <c r="B61" s="6">
        <v>19</v>
      </c>
      <c r="C61" s="6">
        <f>'Payroll by Employer Size'!T23</f>
        <v>0</v>
      </c>
      <c r="D61" s="6">
        <f>$C61*'Payroll by Employer Size'!T20/100</f>
        <v>0</v>
      </c>
      <c r="E61" s="6">
        <f>$C61*'Payroll by Employer Size'!T18/100</f>
        <v>0</v>
      </c>
      <c r="F61" s="6">
        <f t="shared" si="2"/>
        <v>0</v>
      </c>
      <c r="G61" s="6"/>
      <c r="H61" s="7" t="str">
        <f t="shared" si="4"/>
        <v/>
      </c>
      <c r="I61" s="8" t="str">
        <f t="shared" si="5"/>
        <v/>
      </c>
    </row>
    <row r="62" spans="1:12" x14ac:dyDescent="0.25">
      <c r="A62">
        <f>'Payroll by Employer Size'!U24</f>
        <v>0</v>
      </c>
      <c r="B62" s="6">
        <v>20</v>
      </c>
      <c r="C62" s="6">
        <f>'Payroll by Employer Size'!U23</f>
        <v>0</v>
      </c>
      <c r="D62" s="6">
        <f>$C62*'Payroll by Employer Size'!U20/100</f>
        <v>0</v>
      </c>
      <c r="E62" s="6">
        <f>$C62*'Payroll by Employer Size'!U18/100</f>
        <v>0</v>
      </c>
      <c r="F62" s="6">
        <f t="shared" si="2"/>
        <v>0</v>
      </c>
      <c r="G62" s="6"/>
      <c r="H62" s="7" t="str">
        <f t="shared" si="4"/>
        <v/>
      </c>
      <c r="I62" s="8" t="str">
        <f t="shared" si="5"/>
        <v/>
      </c>
    </row>
    <row r="63" spans="1:12" x14ac:dyDescent="0.25">
      <c r="B63" s="6"/>
      <c r="C63" s="6"/>
      <c r="D63" s="6"/>
      <c r="E63" s="6"/>
      <c r="F63" s="6"/>
      <c r="G63" s="6"/>
      <c r="H63" s="6"/>
      <c r="I63" s="6"/>
      <c r="J63" s="6"/>
      <c r="K63" s="6"/>
      <c r="L63" s="6"/>
    </row>
    <row r="64" spans="1:12" x14ac:dyDescent="0.25">
      <c r="B64" s="6" t="s">
        <v>28</v>
      </c>
      <c r="C64" s="6"/>
      <c r="D64" s="6">
        <f>SUM(D43:D63)</f>
        <v>0</v>
      </c>
      <c r="E64" s="6">
        <f>SUM(E43:E63)</f>
        <v>16.499574436</v>
      </c>
      <c r="F64" s="6">
        <f>SUM(F43:F63)</f>
        <v>16.499574436</v>
      </c>
      <c r="G64" s="6"/>
      <c r="H64" s="6">
        <f>SUM(H43:H63)</f>
        <v>8.1330511746456935</v>
      </c>
      <c r="I64" s="6"/>
      <c r="J64" s="7">
        <f>'Payroll by Employer Size'!C26</f>
        <v>8.1330511746456935</v>
      </c>
      <c r="K64" s="6" t="s">
        <v>8</v>
      </c>
      <c r="L64" s="6"/>
    </row>
    <row r="65" spans="1:23" x14ac:dyDescent="0.25">
      <c r="B65" s="6"/>
      <c r="C65" s="6"/>
      <c r="D65" s="6"/>
      <c r="E65" s="6"/>
      <c r="F65" s="6"/>
      <c r="G65" s="6"/>
      <c r="H65" s="6"/>
      <c r="I65" s="6"/>
      <c r="J65" s="6"/>
      <c r="K65" s="6"/>
      <c r="L65" s="6"/>
    </row>
    <row r="66" spans="1:23" x14ac:dyDescent="0.25">
      <c r="B66" s="6" t="s">
        <v>24</v>
      </c>
      <c r="C66" s="6"/>
      <c r="D66" s="6">
        <f>(J64-D64)/F64</f>
        <v>0.4929249058024428</v>
      </c>
      <c r="E66" s="6"/>
      <c r="F66" s="6"/>
      <c r="G66" s="6"/>
      <c r="H66" s="6"/>
      <c r="I66" s="6"/>
      <c r="J66" s="6"/>
      <c r="K66" s="6"/>
      <c r="L66" s="6"/>
    </row>
    <row r="69" spans="1:23" x14ac:dyDescent="0.25">
      <c r="B69" t="str">
        <f>'Payroll by Employer Size'!B24</f>
        <v>1 to 4</v>
      </c>
      <c r="C69" t="str">
        <f>'Payroll by Employer Size'!C24</f>
        <v>5 to 9</v>
      </c>
      <c r="D69" t="str">
        <f>'Payroll by Employer Size'!D24</f>
        <v>10-19</v>
      </c>
      <c r="E69" t="str">
        <f>'Payroll by Employer Size'!E24</f>
        <v>20-49</v>
      </c>
      <c r="F69" t="str">
        <f>'Payroll by Employer Size'!F24</f>
        <v>50-99</v>
      </c>
      <c r="G69" t="str">
        <f>'Payroll by Employer Size'!G24</f>
        <v>100-249</v>
      </c>
      <c r="H69" t="str">
        <f>'Payroll by Employer Size'!H24</f>
        <v>250-499</v>
      </c>
      <c r="I69" t="str">
        <f>'Payroll by Employer Size'!I24</f>
        <v>500+</v>
      </c>
      <c r="J69" t="str">
        <f>'Payroll by Employer Size'!J24</f>
        <v>public sector</v>
      </c>
      <c r="K69" t="str">
        <f>'Payroll by Employer Size'!K24</f>
        <v>self-employed*</v>
      </c>
      <c r="L69">
        <f>'Payroll by Employer Size'!L24</f>
        <v>0</v>
      </c>
      <c r="M69">
        <f>'Payroll by Employer Size'!M24</f>
        <v>0</v>
      </c>
      <c r="N69">
        <f>'Payroll by Employer Size'!N24</f>
        <v>0</v>
      </c>
      <c r="O69">
        <f>'Payroll by Employer Size'!O24</f>
        <v>0</v>
      </c>
      <c r="P69">
        <f>'Payroll by Employer Size'!P24</f>
        <v>0</v>
      </c>
      <c r="Q69">
        <f>'Payroll by Employer Size'!Q24</f>
        <v>0</v>
      </c>
      <c r="R69">
        <f>'Payroll by Employer Size'!R24</f>
        <v>0</v>
      </c>
      <c r="S69">
        <f>'Payroll by Employer Size'!S24</f>
        <v>0</v>
      </c>
      <c r="T69">
        <f>'Payroll by Employer Size'!T24</f>
        <v>0</v>
      </c>
      <c r="U69">
        <f>'Payroll by Employer Size'!U24</f>
        <v>0</v>
      </c>
    </row>
    <row r="70" spans="1:23" x14ac:dyDescent="0.25">
      <c r="A70" s="11" t="str">
        <f>LOOKUP($V26,$V74:$V76,A74:A76)</f>
        <v>Tax = 08.13 Billion</v>
      </c>
      <c r="B70" s="11">
        <f t="shared" ref="B70:U70" si="6">LOOKUP($V26,$V74:$V76,B74:B76)</f>
        <v>0.4105952512229743</v>
      </c>
      <c r="C70" s="11">
        <f t="shared" si="6"/>
        <v>0.38214019095931367</v>
      </c>
      <c r="D70" s="11">
        <f t="shared" si="6"/>
        <v>0.50509496737745363</v>
      </c>
      <c r="E70" s="11">
        <f t="shared" si="6"/>
        <v>0.80218502162668071</v>
      </c>
      <c r="F70" s="11">
        <f t="shared" si="6"/>
        <v>0.63549271467494806</v>
      </c>
      <c r="G70" s="11">
        <f t="shared" si="6"/>
        <v>0.88915156755914315</v>
      </c>
      <c r="H70" s="11">
        <f t="shared" si="6"/>
        <v>0.63511840919017748</v>
      </c>
      <c r="I70" s="11">
        <f t="shared" si="6"/>
        <v>2.3126728002644685</v>
      </c>
      <c r="J70" s="11">
        <f t="shared" si="6"/>
        <v>1.2401990629989461</v>
      </c>
      <c r="K70" s="11">
        <f t="shared" si="6"/>
        <v>0.32040118877158785</v>
      </c>
      <c r="L70" s="11" t="str">
        <f t="shared" si="6"/>
        <v/>
      </c>
      <c r="M70" s="11" t="str">
        <f t="shared" si="6"/>
        <v/>
      </c>
      <c r="N70" s="11" t="str">
        <f t="shared" si="6"/>
        <v/>
      </c>
      <c r="O70" s="11" t="str">
        <f t="shared" si="6"/>
        <v/>
      </c>
      <c r="P70" s="11" t="str">
        <f t="shared" si="6"/>
        <v/>
      </c>
      <c r="Q70" s="11" t="str">
        <f t="shared" si="6"/>
        <v/>
      </c>
      <c r="R70" s="11" t="str">
        <f t="shared" si="6"/>
        <v/>
      </c>
      <c r="S70" s="11" t="str">
        <f t="shared" si="6"/>
        <v/>
      </c>
      <c r="T70" s="11" t="str">
        <f t="shared" si="6"/>
        <v/>
      </c>
      <c r="U70" s="11" t="str">
        <f t="shared" si="6"/>
        <v/>
      </c>
    </row>
    <row r="71" spans="1:23" x14ac:dyDescent="0.25">
      <c r="A71" t="s">
        <v>34</v>
      </c>
      <c r="B71" s="11">
        <f>'Payroll by Employer Size'!B18*'Payroll by Employer Size'!B23/100</f>
        <v>0.83297728800000004</v>
      </c>
      <c r="C71" s="11">
        <f>'Payroll by Employer Size'!C18*'Payroll by Employer Size'!C23/100</f>
        <v>0.77525032000000005</v>
      </c>
      <c r="D71" s="11">
        <f>'Payroll by Employer Size'!D18*'Payroll by Employer Size'!D23/100</f>
        <v>1.0246894839999998</v>
      </c>
      <c r="E71" s="11">
        <f>'Payroll by Employer Size'!E18*'Payroll by Employer Size'!E23/100</f>
        <v>1.6273980319999999</v>
      </c>
      <c r="F71" s="11">
        <f>'Payroll by Employer Size'!F18*'Payroll by Employer Size'!F23/100</f>
        <v>1.289228252</v>
      </c>
      <c r="G71" s="11">
        <f>'Payroll by Employer Size'!G18*'Payroll by Employer Size'!G23/100</f>
        <v>1.8038276360000001</v>
      </c>
      <c r="H71" s="11">
        <f>'Payroll by Employer Size'!H18*'Payroll by Employer Size'!H23/100</f>
        <v>1.2884688959999999</v>
      </c>
      <c r="I71" s="11">
        <f>'Payroll by Employer Size'!I18*'Payroll by Employer Size'!I23/100</f>
        <v>4.6917345280000005</v>
      </c>
      <c r="J71" s="11">
        <f>'Payroll by Employer Size'!J18*'Payroll by Employer Size'!J23/100</f>
        <v>2.516</v>
      </c>
      <c r="K71" s="11">
        <f>'Payroll by Employer Size'!K18*'Payroll by Employer Size'!K23/100</f>
        <v>0.65</v>
      </c>
      <c r="L71" s="11">
        <f>'Payroll by Employer Size'!L18*'Payroll by Employer Size'!L23/100</f>
        <v>0</v>
      </c>
      <c r="M71" s="11">
        <f>'Payroll by Employer Size'!M18*'Payroll by Employer Size'!M23/100</f>
        <v>0</v>
      </c>
      <c r="N71" s="11">
        <f>'Payroll by Employer Size'!N18*'Payroll by Employer Size'!N23/100</f>
        <v>0</v>
      </c>
      <c r="O71" s="11">
        <f>'Payroll by Employer Size'!O18*'Payroll by Employer Size'!O23/100</f>
        <v>0</v>
      </c>
      <c r="P71" s="11">
        <f>'Payroll by Employer Size'!P18*'Payroll by Employer Size'!P23/100</f>
        <v>0</v>
      </c>
      <c r="Q71" s="11">
        <f>'Payroll by Employer Size'!Q18*'Payroll by Employer Size'!Q23/100</f>
        <v>0</v>
      </c>
      <c r="R71" s="11">
        <f>'Payroll by Employer Size'!R18*'Payroll by Employer Size'!R23/100</f>
        <v>0</v>
      </c>
      <c r="S71" s="11">
        <f>'Payroll by Employer Size'!S18*'Payroll by Employer Size'!S23/100</f>
        <v>0</v>
      </c>
      <c r="T71" s="11">
        <f>'Payroll by Employer Size'!T18*'Payroll by Employer Size'!T23/100</f>
        <v>0</v>
      </c>
      <c r="U71" s="11">
        <f>'Payroll by Employer Size'!U18*'Payroll by Employer Size'!U23/100</f>
        <v>0</v>
      </c>
    </row>
    <row r="72" spans="1:23" x14ac:dyDescent="0.25">
      <c r="A72" t="s">
        <v>35</v>
      </c>
      <c r="B72" s="11">
        <f>'Payroll by Employer Size'!B20*'Payroll by Employer Size'!B23/100</f>
        <v>0</v>
      </c>
      <c r="C72" s="11">
        <f>'Payroll by Employer Size'!C20*'Payroll by Employer Size'!C23/100</f>
        <v>0</v>
      </c>
      <c r="D72" s="11">
        <f>'Payroll by Employer Size'!D20*'Payroll by Employer Size'!D23/100</f>
        <v>0</v>
      </c>
      <c r="E72" s="11">
        <f>'Payroll by Employer Size'!E20*'Payroll by Employer Size'!E23/100</f>
        <v>0</v>
      </c>
      <c r="F72" s="11">
        <f>'Payroll by Employer Size'!F20*'Payroll by Employer Size'!F23/100</f>
        <v>0</v>
      </c>
      <c r="G72" s="11">
        <f>'Payroll by Employer Size'!G20*'Payroll by Employer Size'!G23/100</f>
        <v>0</v>
      </c>
      <c r="H72" s="11">
        <f>'Payroll by Employer Size'!H20*'Payroll by Employer Size'!H23/100</f>
        <v>0</v>
      </c>
      <c r="I72" s="11">
        <f>'Payroll by Employer Size'!I20*'Payroll by Employer Size'!I23/100</f>
        <v>0</v>
      </c>
      <c r="J72" s="11">
        <f>'Payroll by Employer Size'!J20*'Payroll by Employer Size'!J23/100</f>
        <v>0</v>
      </c>
      <c r="K72" s="11">
        <f>'Payroll by Employer Size'!K20*'Payroll by Employer Size'!K23/100</f>
        <v>0</v>
      </c>
      <c r="L72" s="11">
        <f>'Payroll by Employer Size'!L20*'Payroll by Employer Size'!L23/100</f>
        <v>0</v>
      </c>
      <c r="M72" s="11">
        <f>'Payroll by Employer Size'!M20*'Payroll by Employer Size'!M23/100</f>
        <v>0</v>
      </c>
      <c r="N72" s="11">
        <f>'Payroll by Employer Size'!N20*'Payroll by Employer Size'!N23/100</f>
        <v>0</v>
      </c>
      <c r="O72" s="11">
        <f>'Payroll by Employer Size'!O20*'Payroll by Employer Size'!O23/100</f>
        <v>0</v>
      </c>
      <c r="P72" s="11">
        <f>'Payroll by Employer Size'!P20*'Payroll by Employer Size'!P23/100</f>
        <v>0</v>
      </c>
      <c r="Q72" s="11">
        <f>'Payroll by Employer Size'!Q20*'Payroll by Employer Size'!Q23/100</f>
        <v>0</v>
      </c>
      <c r="R72" s="11">
        <f>'Payroll by Employer Size'!R20*'Payroll by Employer Size'!R23/100</f>
        <v>0</v>
      </c>
      <c r="S72" s="11">
        <f>'Payroll by Employer Size'!S20*'Payroll by Employer Size'!S23/100</f>
        <v>0</v>
      </c>
      <c r="T72" s="11">
        <f>'Payroll by Employer Size'!T20*'Payroll by Employer Size'!T23/100</f>
        <v>0</v>
      </c>
      <c r="U72" s="11">
        <f>'Payroll by Employer Size'!U20*'Payroll by Employer Size'!U23/100</f>
        <v>0</v>
      </c>
    </row>
    <row r="74" spans="1:23" x14ac:dyDescent="0.25">
      <c r="A74" t="str">
        <f>A16</f>
        <v>Tax = 08.13 Billion</v>
      </c>
      <c r="B74" s="11">
        <f t="shared" ref="B74:U74" si="7">B16</f>
        <v>0.4105952512229743</v>
      </c>
      <c r="C74" s="11">
        <f t="shared" si="7"/>
        <v>0.38214019095931367</v>
      </c>
      <c r="D74" s="11">
        <f t="shared" si="7"/>
        <v>0.50509496737745363</v>
      </c>
      <c r="E74" s="11">
        <f t="shared" si="7"/>
        <v>0.80218502162668071</v>
      </c>
      <c r="F74" s="11">
        <f t="shared" si="7"/>
        <v>0.63549271467494806</v>
      </c>
      <c r="G74" s="11">
        <f t="shared" si="7"/>
        <v>0.88915156755914315</v>
      </c>
      <c r="H74" s="11">
        <f t="shared" si="7"/>
        <v>0.63511840919017748</v>
      </c>
      <c r="I74" s="11">
        <f t="shared" si="7"/>
        <v>2.3126728002644685</v>
      </c>
      <c r="J74" s="11">
        <f t="shared" si="7"/>
        <v>1.2401990629989461</v>
      </c>
      <c r="K74" s="11">
        <f t="shared" si="7"/>
        <v>0.32040118877158785</v>
      </c>
      <c r="L74" s="11" t="str">
        <f t="shared" si="7"/>
        <v/>
      </c>
      <c r="M74" s="11" t="str">
        <f t="shared" si="7"/>
        <v/>
      </c>
      <c r="N74" s="11" t="str">
        <f t="shared" si="7"/>
        <v/>
      </c>
      <c r="O74" s="11" t="str">
        <f t="shared" si="7"/>
        <v/>
      </c>
      <c r="P74" s="11" t="str">
        <f t="shared" si="7"/>
        <v/>
      </c>
      <c r="Q74" s="11" t="str">
        <f t="shared" si="7"/>
        <v/>
      </c>
      <c r="R74" s="11" t="str">
        <f t="shared" si="7"/>
        <v/>
      </c>
      <c r="S74" s="11" t="str">
        <f t="shared" si="7"/>
        <v/>
      </c>
      <c r="T74" s="11" t="str">
        <f t="shared" si="7"/>
        <v/>
      </c>
      <c r="U74" s="11" t="str">
        <f t="shared" si="7"/>
        <v/>
      </c>
      <c r="V74">
        <v>1</v>
      </c>
      <c r="W74" t="s">
        <v>102</v>
      </c>
    </row>
    <row r="75" spans="1:23" x14ac:dyDescent="0.25">
      <c r="A75" s="43" t="str">
        <f>A23</f>
        <v>Tax Base (Billions)</v>
      </c>
      <c r="B75" s="43">
        <f t="shared" ref="B75:U75" si="8">B23</f>
        <v>4.1648864400000001</v>
      </c>
      <c r="C75" s="43">
        <f t="shared" si="8"/>
        <v>3.8762516000000002</v>
      </c>
      <c r="D75" s="43">
        <f t="shared" si="8"/>
        <v>5.1234474199999998</v>
      </c>
      <c r="E75" s="43">
        <f t="shared" si="8"/>
        <v>8.1369901599999999</v>
      </c>
      <c r="F75" s="43">
        <f t="shared" si="8"/>
        <v>6.4461412600000001</v>
      </c>
      <c r="G75" s="43">
        <f t="shared" si="8"/>
        <v>9.0191381800000006</v>
      </c>
      <c r="H75" s="43">
        <f t="shared" si="8"/>
        <v>6.4423444799999992</v>
      </c>
      <c r="I75" s="43">
        <f t="shared" si="8"/>
        <v>23.45867264</v>
      </c>
      <c r="J75" s="43">
        <f t="shared" si="8"/>
        <v>12.58</v>
      </c>
      <c r="K75" s="43">
        <f t="shared" si="8"/>
        <v>3.25</v>
      </c>
      <c r="L75" s="43">
        <f t="shared" si="8"/>
        <v>0</v>
      </c>
      <c r="M75" s="43">
        <f t="shared" si="8"/>
        <v>0</v>
      </c>
      <c r="N75" s="43">
        <f t="shared" si="8"/>
        <v>0</v>
      </c>
      <c r="O75" s="43">
        <f t="shared" si="8"/>
        <v>0</v>
      </c>
      <c r="P75" s="43">
        <f t="shared" si="8"/>
        <v>0</v>
      </c>
      <c r="Q75" s="43">
        <f t="shared" si="8"/>
        <v>0</v>
      </c>
      <c r="R75" s="43">
        <f t="shared" si="8"/>
        <v>0</v>
      </c>
      <c r="S75" s="43">
        <f t="shared" si="8"/>
        <v>0</v>
      </c>
      <c r="T75" s="43">
        <f t="shared" si="8"/>
        <v>0</v>
      </c>
      <c r="U75" s="43">
        <f t="shared" si="8"/>
        <v>0</v>
      </c>
      <c r="V75">
        <v>2</v>
      </c>
      <c r="W75" t="s">
        <v>105</v>
      </c>
    </row>
    <row r="76" spans="1:23" x14ac:dyDescent="0.25">
      <c r="A76" t="str">
        <f>A19</f>
        <v>Effective Tax Rate %</v>
      </c>
      <c r="B76" s="44">
        <f t="shared" ref="B76:U76" si="9">B19</f>
        <v>9.8584981160488569E-2</v>
      </c>
      <c r="C76" s="44">
        <f t="shared" si="9"/>
        <v>9.8584981160488569E-2</v>
      </c>
      <c r="D76" s="44">
        <f t="shared" si="9"/>
        <v>9.8584981160488541E-2</v>
      </c>
      <c r="E76" s="44">
        <f t="shared" si="9"/>
        <v>9.8584981160488555E-2</v>
      </c>
      <c r="F76" s="44">
        <f t="shared" si="9"/>
        <v>9.8584981160488569E-2</v>
      </c>
      <c r="G76" s="44">
        <f t="shared" si="9"/>
        <v>9.8584981160488555E-2</v>
      </c>
      <c r="H76" s="44">
        <f t="shared" si="9"/>
        <v>9.8584981160488569E-2</v>
      </c>
      <c r="I76" s="44">
        <f t="shared" si="9"/>
        <v>9.8584981160488569E-2</v>
      </c>
      <c r="J76" s="44">
        <f t="shared" si="9"/>
        <v>9.8584981160488555E-2</v>
      </c>
      <c r="K76" s="44">
        <f t="shared" si="9"/>
        <v>9.8584981160488569E-2</v>
      </c>
      <c r="L76" s="44" t="str">
        <f t="shared" si="9"/>
        <v/>
      </c>
      <c r="M76" s="44" t="str">
        <f t="shared" si="9"/>
        <v/>
      </c>
      <c r="N76" s="44" t="str">
        <f t="shared" si="9"/>
        <v/>
      </c>
      <c r="O76" s="44" t="str">
        <f t="shared" si="9"/>
        <v/>
      </c>
      <c r="P76" s="44" t="str">
        <f t="shared" si="9"/>
        <v/>
      </c>
      <c r="Q76" s="44" t="str">
        <f t="shared" si="9"/>
        <v/>
      </c>
      <c r="R76" s="44" t="str">
        <f t="shared" si="9"/>
        <v/>
      </c>
      <c r="S76" s="44" t="str">
        <f t="shared" si="9"/>
        <v/>
      </c>
      <c r="T76" s="44" t="str">
        <f t="shared" si="9"/>
        <v/>
      </c>
      <c r="U76" t="str">
        <f t="shared" si="9"/>
        <v/>
      </c>
      <c r="V76">
        <v>3</v>
      </c>
      <c r="W76" t="s">
        <v>106</v>
      </c>
    </row>
  </sheetData>
  <sheetProtection sheet="1" objects="1" scenarios="1"/>
  <hyperlinks>
    <hyperlink ref="A27" location="'Table of Contents'!A1" display="Go to Table of Contents" xr:uid="{BE19AFCB-B325-426C-B861-6667EBDAB74C}"/>
  </hyperlinks>
  <pageMargins left="0.7" right="0.7" top="0.75" bottom="0.75" header="0.3" footer="0.3"/>
  <pageSetup scale="58" orientation="landscape"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6081" r:id="rId4" name="Spinner 1">
              <controlPr defaultSize="0" autoPict="0">
                <anchor moveWithCells="1" sizeWithCells="1">
                  <from>
                    <xdr:col>1</xdr:col>
                    <xdr:colOff>180975</xdr:colOff>
                    <xdr:row>20</xdr:row>
                    <xdr:rowOff>38100</xdr:rowOff>
                  </from>
                  <to>
                    <xdr:col>1</xdr:col>
                    <xdr:colOff>495300</xdr:colOff>
                    <xdr:row>20</xdr:row>
                    <xdr:rowOff>314325</xdr:rowOff>
                  </to>
                </anchor>
              </controlPr>
            </control>
          </mc:Choice>
        </mc:AlternateContent>
        <mc:AlternateContent xmlns:mc="http://schemas.openxmlformats.org/markup-compatibility/2006">
          <mc:Choice Requires="x14">
            <control shapeId="46082" r:id="rId5" name="Spinner 2">
              <controlPr defaultSize="0" autoPict="0">
                <anchor moveWithCells="1" sizeWithCells="1">
                  <from>
                    <xdr:col>2</xdr:col>
                    <xdr:colOff>180975</xdr:colOff>
                    <xdr:row>20</xdr:row>
                    <xdr:rowOff>28575</xdr:rowOff>
                  </from>
                  <to>
                    <xdr:col>2</xdr:col>
                    <xdr:colOff>495300</xdr:colOff>
                    <xdr:row>20</xdr:row>
                    <xdr:rowOff>304800</xdr:rowOff>
                  </to>
                </anchor>
              </controlPr>
            </control>
          </mc:Choice>
        </mc:AlternateContent>
        <mc:AlternateContent xmlns:mc="http://schemas.openxmlformats.org/markup-compatibility/2006">
          <mc:Choice Requires="x14">
            <control shapeId="46083" r:id="rId6" name="Spinner 3">
              <controlPr defaultSize="0" autoPict="0">
                <anchor moveWithCells="1" sizeWithCells="1">
                  <from>
                    <xdr:col>3</xdr:col>
                    <xdr:colOff>180975</xdr:colOff>
                    <xdr:row>20</xdr:row>
                    <xdr:rowOff>28575</xdr:rowOff>
                  </from>
                  <to>
                    <xdr:col>3</xdr:col>
                    <xdr:colOff>495300</xdr:colOff>
                    <xdr:row>20</xdr:row>
                    <xdr:rowOff>304800</xdr:rowOff>
                  </to>
                </anchor>
              </controlPr>
            </control>
          </mc:Choice>
        </mc:AlternateContent>
        <mc:AlternateContent xmlns:mc="http://schemas.openxmlformats.org/markup-compatibility/2006">
          <mc:Choice Requires="x14">
            <control shapeId="46084" r:id="rId7" name="Spinner 4">
              <controlPr defaultSize="0" autoPict="0">
                <anchor moveWithCells="1" sizeWithCells="1">
                  <from>
                    <xdr:col>4</xdr:col>
                    <xdr:colOff>161925</xdr:colOff>
                    <xdr:row>20</xdr:row>
                    <xdr:rowOff>28575</xdr:rowOff>
                  </from>
                  <to>
                    <xdr:col>4</xdr:col>
                    <xdr:colOff>476250</xdr:colOff>
                    <xdr:row>20</xdr:row>
                    <xdr:rowOff>304800</xdr:rowOff>
                  </to>
                </anchor>
              </controlPr>
            </control>
          </mc:Choice>
        </mc:AlternateContent>
        <mc:AlternateContent xmlns:mc="http://schemas.openxmlformats.org/markup-compatibility/2006">
          <mc:Choice Requires="x14">
            <control shapeId="46085" r:id="rId8" name="Spinner 5">
              <controlPr defaultSize="0" autoPict="0">
                <anchor moveWithCells="1" sizeWithCells="1">
                  <from>
                    <xdr:col>5</xdr:col>
                    <xdr:colOff>161925</xdr:colOff>
                    <xdr:row>20</xdr:row>
                    <xdr:rowOff>19050</xdr:rowOff>
                  </from>
                  <to>
                    <xdr:col>5</xdr:col>
                    <xdr:colOff>476250</xdr:colOff>
                    <xdr:row>20</xdr:row>
                    <xdr:rowOff>295275</xdr:rowOff>
                  </to>
                </anchor>
              </controlPr>
            </control>
          </mc:Choice>
        </mc:AlternateContent>
        <mc:AlternateContent xmlns:mc="http://schemas.openxmlformats.org/markup-compatibility/2006">
          <mc:Choice Requires="x14">
            <control shapeId="46086" r:id="rId9" name="Spinner 6">
              <controlPr defaultSize="0" autoPict="0">
                <anchor moveWithCells="1" sizeWithCells="1">
                  <from>
                    <xdr:col>6</xdr:col>
                    <xdr:colOff>171450</xdr:colOff>
                    <xdr:row>20</xdr:row>
                    <xdr:rowOff>19050</xdr:rowOff>
                  </from>
                  <to>
                    <xdr:col>6</xdr:col>
                    <xdr:colOff>485775</xdr:colOff>
                    <xdr:row>20</xdr:row>
                    <xdr:rowOff>295275</xdr:rowOff>
                  </to>
                </anchor>
              </controlPr>
            </control>
          </mc:Choice>
        </mc:AlternateContent>
        <mc:AlternateContent xmlns:mc="http://schemas.openxmlformats.org/markup-compatibility/2006">
          <mc:Choice Requires="x14">
            <control shapeId="46087" r:id="rId10" name="Spinner 7">
              <controlPr defaultSize="0" autoPict="0">
                <anchor moveWithCells="1" sizeWithCells="1">
                  <from>
                    <xdr:col>7</xdr:col>
                    <xdr:colOff>209550</xdr:colOff>
                    <xdr:row>20</xdr:row>
                    <xdr:rowOff>19050</xdr:rowOff>
                  </from>
                  <to>
                    <xdr:col>7</xdr:col>
                    <xdr:colOff>523875</xdr:colOff>
                    <xdr:row>20</xdr:row>
                    <xdr:rowOff>295275</xdr:rowOff>
                  </to>
                </anchor>
              </controlPr>
            </control>
          </mc:Choice>
        </mc:AlternateContent>
        <mc:AlternateContent xmlns:mc="http://schemas.openxmlformats.org/markup-compatibility/2006">
          <mc:Choice Requires="x14">
            <control shapeId="46088" r:id="rId11" name="Spinner 8">
              <controlPr defaultSize="0" autoPict="0">
                <anchor moveWithCells="1" sizeWithCells="1">
                  <from>
                    <xdr:col>8</xdr:col>
                    <xdr:colOff>142875</xdr:colOff>
                    <xdr:row>20</xdr:row>
                    <xdr:rowOff>19050</xdr:rowOff>
                  </from>
                  <to>
                    <xdr:col>8</xdr:col>
                    <xdr:colOff>457200</xdr:colOff>
                    <xdr:row>20</xdr:row>
                    <xdr:rowOff>295275</xdr:rowOff>
                  </to>
                </anchor>
              </controlPr>
            </control>
          </mc:Choice>
        </mc:AlternateContent>
        <mc:AlternateContent xmlns:mc="http://schemas.openxmlformats.org/markup-compatibility/2006">
          <mc:Choice Requires="x14">
            <control shapeId="46089" r:id="rId12" name="Spinner 9">
              <controlPr defaultSize="0" autoPict="0">
                <anchor moveWithCells="1" sizeWithCells="1">
                  <from>
                    <xdr:col>9</xdr:col>
                    <xdr:colOff>142875</xdr:colOff>
                    <xdr:row>20</xdr:row>
                    <xdr:rowOff>19050</xdr:rowOff>
                  </from>
                  <to>
                    <xdr:col>9</xdr:col>
                    <xdr:colOff>457200</xdr:colOff>
                    <xdr:row>20</xdr:row>
                    <xdr:rowOff>295275</xdr:rowOff>
                  </to>
                </anchor>
              </controlPr>
            </control>
          </mc:Choice>
        </mc:AlternateContent>
        <mc:AlternateContent xmlns:mc="http://schemas.openxmlformats.org/markup-compatibility/2006">
          <mc:Choice Requires="x14">
            <control shapeId="46090" r:id="rId13" name="Spinner 10">
              <controlPr defaultSize="0" autoPict="0">
                <anchor moveWithCells="1" sizeWithCells="1">
                  <from>
                    <xdr:col>10</xdr:col>
                    <xdr:colOff>142875</xdr:colOff>
                    <xdr:row>20</xdr:row>
                    <xdr:rowOff>19050</xdr:rowOff>
                  </from>
                  <to>
                    <xdr:col>10</xdr:col>
                    <xdr:colOff>457200</xdr:colOff>
                    <xdr:row>20</xdr:row>
                    <xdr:rowOff>295275</xdr:rowOff>
                  </to>
                </anchor>
              </controlPr>
            </control>
          </mc:Choice>
        </mc:AlternateContent>
        <mc:AlternateContent xmlns:mc="http://schemas.openxmlformats.org/markup-compatibility/2006">
          <mc:Choice Requires="x14">
            <control shapeId="46091" r:id="rId14" name="Spinner 11">
              <controlPr defaultSize="0" autoPict="0">
                <anchor moveWithCells="1" sizeWithCells="1">
                  <from>
                    <xdr:col>11</xdr:col>
                    <xdr:colOff>142875</xdr:colOff>
                    <xdr:row>20</xdr:row>
                    <xdr:rowOff>28575</xdr:rowOff>
                  </from>
                  <to>
                    <xdr:col>11</xdr:col>
                    <xdr:colOff>457200</xdr:colOff>
                    <xdr:row>20</xdr:row>
                    <xdr:rowOff>304800</xdr:rowOff>
                  </to>
                </anchor>
              </controlPr>
            </control>
          </mc:Choice>
        </mc:AlternateContent>
        <mc:AlternateContent xmlns:mc="http://schemas.openxmlformats.org/markup-compatibility/2006">
          <mc:Choice Requires="x14">
            <control shapeId="46092" r:id="rId15" name="Spinner 12">
              <controlPr defaultSize="0" autoPict="0">
                <anchor moveWithCells="1" sizeWithCells="1">
                  <from>
                    <xdr:col>12</xdr:col>
                    <xdr:colOff>152400</xdr:colOff>
                    <xdr:row>20</xdr:row>
                    <xdr:rowOff>19050</xdr:rowOff>
                  </from>
                  <to>
                    <xdr:col>12</xdr:col>
                    <xdr:colOff>466725</xdr:colOff>
                    <xdr:row>20</xdr:row>
                    <xdr:rowOff>295275</xdr:rowOff>
                  </to>
                </anchor>
              </controlPr>
            </control>
          </mc:Choice>
        </mc:AlternateContent>
        <mc:AlternateContent xmlns:mc="http://schemas.openxmlformats.org/markup-compatibility/2006">
          <mc:Choice Requires="x14">
            <control shapeId="46093" r:id="rId16" name="Spinner 13">
              <controlPr defaultSize="0" autoPict="0">
                <anchor moveWithCells="1" sizeWithCells="1">
                  <from>
                    <xdr:col>13</xdr:col>
                    <xdr:colOff>133350</xdr:colOff>
                    <xdr:row>20</xdr:row>
                    <xdr:rowOff>19050</xdr:rowOff>
                  </from>
                  <to>
                    <xdr:col>13</xdr:col>
                    <xdr:colOff>447675</xdr:colOff>
                    <xdr:row>20</xdr:row>
                    <xdr:rowOff>295275</xdr:rowOff>
                  </to>
                </anchor>
              </controlPr>
            </control>
          </mc:Choice>
        </mc:AlternateContent>
        <mc:AlternateContent xmlns:mc="http://schemas.openxmlformats.org/markup-compatibility/2006">
          <mc:Choice Requires="x14">
            <control shapeId="46094" r:id="rId17" name="Spinner 14">
              <controlPr defaultSize="0" autoPict="0">
                <anchor moveWithCells="1" sizeWithCells="1">
                  <from>
                    <xdr:col>14</xdr:col>
                    <xdr:colOff>152400</xdr:colOff>
                    <xdr:row>20</xdr:row>
                    <xdr:rowOff>19050</xdr:rowOff>
                  </from>
                  <to>
                    <xdr:col>14</xdr:col>
                    <xdr:colOff>466725</xdr:colOff>
                    <xdr:row>20</xdr:row>
                    <xdr:rowOff>295275</xdr:rowOff>
                  </to>
                </anchor>
              </controlPr>
            </control>
          </mc:Choice>
        </mc:AlternateContent>
        <mc:AlternateContent xmlns:mc="http://schemas.openxmlformats.org/markup-compatibility/2006">
          <mc:Choice Requires="x14">
            <control shapeId="46095" r:id="rId18" name="Spinner 15">
              <controlPr defaultSize="0" autoPict="0">
                <anchor moveWithCells="1" sizeWithCells="1">
                  <from>
                    <xdr:col>15</xdr:col>
                    <xdr:colOff>161925</xdr:colOff>
                    <xdr:row>20</xdr:row>
                    <xdr:rowOff>19050</xdr:rowOff>
                  </from>
                  <to>
                    <xdr:col>15</xdr:col>
                    <xdr:colOff>476250</xdr:colOff>
                    <xdr:row>20</xdr:row>
                    <xdr:rowOff>295275</xdr:rowOff>
                  </to>
                </anchor>
              </controlPr>
            </control>
          </mc:Choice>
        </mc:AlternateContent>
        <mc:AlternateContent xmlns:mc="http://schemas.openxmlformats.org/markup-compatibility/2006">
          <mc:Choice Requires="x14">
            <control shapeId="46096" r:id="rId19" name="Spinner 16">
              <controlPr defaultSize="0" autoPict="0">
                <anchor moveWithCells="1" sizeWithCells="1">
                  <from>
                    <xdr:col>16</xdr:col>
                    <xdr:colOff>161925</xdr:colOff>
                    <xdr:row>20</xdr:row>
                    <xdr:rowOff>19050</xdr:rowOff>
                  </from>
                  <to>
                    <xdr:col>16</xdr:col>
                    <xdr:colOff>476250</xdr:colOff>
                    <xdr:row>20</xdr:row>
                    <xdr:rowOff>295275</xdr:rowOff>
                  </to>
                </anchor>
              </controlPr>
            </control>
          </mc:Choice>
        </mc:AlternateContent>
        <mc:AlternateContent xmlns:mc="http://schemas.openxmlformats.org/markup-compatibility/2006">
          <mc:Choice Requires="x14">
            <control shapeId="46097" r:id="rId20" name="Spinner 17">
              <controlPr defaultSize="0" autoPict="0">
                <anchor moveWithCells="1" sizeWithCells="1">
                  <from>
                    <xdr:col>17</xdr:col>
                    <xdr:colOff>142875</xdr:colOff>
                    <xdr:row>20</xdr:row>
                    <xdr:rowOff>19050</xdr:rowOff>
                  </from>
                  <to>
                    <xdr:col>17</xdr:col>
                    <xdr:colOff>457200</xdr:colOff>
                    <xdr:row>20</xdr:row>
                    <xdr:rowOff>295275</xdr:rowOff>
                  </to>
                </anchor>
              </controlPr>
            </control>
          </mc:Choice>
        </mc:AlternateContent>
        <mc:AlternateContent xmlns:mc="http://schemas.openxmlformats.org/markup-compatibility/2006">
          <mc:Choice Requires="x14">
            <control shapeId="46098" r:id="rId21" name="Spinner 18">
              <controlPr defaultSize="0" autoPict="0">
                <anchor moveWithCells="1" sizeWithCells="1">
                  <from>
                    <xdr:col>18</xdr:col>
                    <xdr:colOff>161925</xdr:colOff>
                    <xdr:row>20</xdr:row>
                    <xdr:rowOff>19050</xdr:rowOff>
                  </from>
                  <to>
                    <xdr:col>18</xdr:col>
                    <xdr:colOff>476250</xdr:colOff>
                    <xdr:row>20</xdr:row>
                    <xdr:rowOff>295275</xdr:rowOff>
                  </to>
                </anchor>
              </controlPr>
            </control>
          </mc:Choice>
        </mc:AlternateContent>
        <mc:AlternateContent xmlns:mc="http://schemas.openxmlformats.org/markup-compatibility/2006">
          <mc:Choice Requires="x14">
            <control shapeId="46099" r:id="rId22" name="Spinner 19">
              <controlPr defaultSize="0" autoPict="0">
                <anchor moveWithCells="1" sizeWithCells="1">
                  <from>
                    <xdr:col>19</xdr:col>
                    <xdr:colOff>152400</xdr:colOff>
                    <xdr:row>20</xdr:row>
                    <xdr:rowOff>19050</xdr:rowOff>
                  </from>
                  <to>
                    <xdr:col>19</xdr:col>
                    <xdr:colOff>466725</xdr:colOff>
                    <xdr:row>20</xdr:row>
                    <xdr:rowOff>295275</xdr:rowOff>
                  </to>
                </anchor>
              </controlPr>
            </control>
          </mc:Choice>
        </mc:AlternateContent>
        <mc:AlternateContent xmlns:mc="http://schemas.openxmlformats.org/markup-compatibility/2006">
          <mc:Choice Requires="x14">
            <control shapeId="46100" r:id="rId23" name="Spinner 20">
              <controlPr defaultSize="0" autoPict="0">
                <anchor moveWithCells="1" sizeWithCells="1">
                  <from>
                    <xdr:col>20</xdr:col>
                    <xdr:colOff>123825</xdr:colOff>
                    <xdr:row>20</xdr:row>
                    <xdr:rowOff>19050</xdr:rowOff>
                  </from>
                  <to>
                    <xdr:col>20</xdr:col>
                    <xdr:colOff>438150</xdr:colOff>
                    <xdr:row>20</xdr:row>
                    <xdr:rowOff>295275</xdr:rowOff>
                  </to>
                </anchor>
              </controlPr>
            </control>
          </mc:Choice>
        </mc:AlternateContent>
        <mc:AlternateContent xmlns:mc="http://schemas.openxmlformats.org/markup-compatibility/2006">
          <mc:Choice Requires="x14">
            <control shapeId="46101" r:id="rId24" name="Spinner 21">
              <controlPr defaultSize="0" autoPict="0">
                <anchor moveWithCells="1" sizeWithCells="1">
                  <from>
                    <xdr:col>1</xdr:col>
                    <xdr:colOff>142875</xdr:colOff>
                    <xdr:row>16</xdr:row>
                    <xdr:rowOff>28575</xdr:rowOff>
                  </from>
                  <to>
                    <xdr:col>1</xdr:col>
                    <xdr:colOff>466725</xdr:colOff>
                    <xdr:row>16</xdr:row>
                    <xdr:rowOff>304800</xdr:rowOff>
                  </to>
                </anchor>
              </controlPr>
            </control>
          </mc:Choice>
        </mc:AlternateContent>
        <mc:AlternateContent xmlns:mc="http://schemas.openxmlformats.org/markup-compatibility/2006">
          <mc:Choice Requires="x14">
            <control shapeId="46102" r:id="rId25" name="Spinner 22">
              <controlPr defaultSize="0" autoPict="0">
                <anchor moveWithCells="1" sizeWithCells="1">
                  <from>
                    <xdr:col>2</xdr:col>
                    <xdr:colOff>133350</xdr:colOff>
                    <xdr:row>16</xdr:row>
                    <xdr:rowOff>28575</xdr:rowOff>
                  </from>
                  <to>
                    <xdr:col>2</xdr:col>
                    <xdr:colOff>457200</xdr:colOff>
                    <xdr:row>16</xdr:row>
                    <xdr:rowOff>304800</xdr:rowOff>
                  </to>
                </anchor>
              </controlPr>
            </control>
          </mc:Choice>
        </mc:AlternateContent>
        <mc:AlternateContent xmlns:mc="http://schemas.openxmlformats.org/markup-compatibility/2006">
          <mc:Choice Requires="x14">
            <control shapeId="46103" r:id="rId26" name="Spinner 23">
              <controlPr defaultSize="0" autoPict="0">
                <anchor moveWithCells="1" sizeWithCells="1">
                  <from>
                    <xdr:col>3</xdr:col>
                    <xdr:colOff>142875</xdr:colOff>
                    <xdr:row>16</xdr:row>
                    <xdr:rowOff>28575</xdr:rowOff>
                  </from>
                  <to>
                    <xdr:col>3</xdr:col>
                    <xdr:colOff>466725</xdr:colOff>
                    <xdr:row>16</xdr:row>
                    <xdr:rowOff>304800</xdr:rowOff>
                  </to>
                </anchor>
              </controlPr>
            </control>
          </mc:Choice>
        </mc:AlternateContent>
        <mc:AlternateContent xmlns:mc="http://schemas.openxmlformats.org/markup-compatibility/2006">
          <mc:Choice Requires="x14">
            <control shapeId="46104" r:id="rId27" name="Spinner 24">
              <controlPr defaultSize="0" autoPict="0">
                <anchor moveWithCells="1" sizeWithCells="1">
                  <from>
                    <xdr:col>4</xdr:col>
                    <xdr:colOff>114300</xdr:colOff>
                    <xdr:row>16</xdr:row>
                    <xdr:rowOff>28575</xdr:rowOff>
                  </from>
                  <to>
                    <xdr:col>4</xdr:col>
                    <xdr:colOff>438150</xdr:colOff>
                    <xdr:row>16</xdr:row>
                    <xdr:rowOff>304800</xdr:rowOff>
                  </to>
                </anchor>
              </controlPr>
            </control>
          </mc:Choice>
        </mc:AlternateContent>
        <mc:AlternateContent xmlns:mc="http://schemas.openxmlformats.org/markup-compatibility/2006">
          <mc:Choice Requires="x14">
            <control shapeId="46105" r:id="rId28" name="Spinner 25">
              <controlPr defaultSize="0" autoPict="0">
                <anchor moveWithCells="1" sizeWithCells="1">
                  <from>
                    <xdr:col>5</xdr:col>
                    <xdr:colOff>123825</xdr:colOff>
                    <xdr:row>16</xdr:row>
                    <xdr:rowOff>28575</xdr:rowOff>
                  </from>
                  <to>
                    <xdr:col>5</xdr:col>
                    <xdr:colOff>447675</xdr:colOff>
                    <xdr:row>16</xdr:row>
                    <xdr:rowOff>304800</xdr:rowOff>
                  </to>
                </anchor>
              </controlPr>
            </control>
          </mc:Choice>
        </mc:AlternateContent>
        <mc:AlternateContent xmlns:mc="http://schemas.openxmlformats.org/markup-compatibility/2006">
          <mc:Choice Requires="x14">
            <control shapeId="46106" r:id="rId29" name="Spinner 26">
              <controlPr defaultSize="0" autoPict="0">
                <anchor moveWithCells="1" sizeWithCells="1">
                  <from>
                    <xdr:col>6</xdr:col>
                    <xdr:colOff>142875</xdr:colOff>
                    <xdr:row>16</xdr:row>
                    <xdr:rowOff>28575</xdr:rowOff>
                  </from>
                  <to>
                    <xdr:col>6</xdr:col>
                    <xdr:colOff>466725</xdr:colOff>
                    <xdr:row>16</xdr:row>
                    <xdr:rowOff>304800</xdr:rowOff>
                  </to>
                </anchor>
              </controlPr>
            </control>
          </mc:Choice>
        </mc:AlternateContent>
        <mc:AlternateContent xmlns:mc="http://schemas.openxmlformats.org/markup-compatibility/2006">
          <mc:Choice Requires="x14">
            <control shapeId="46107" r:id="rId30" name="Spinner 27">
              <controlPr defaultSize="0" autoPict="0">
                <anchor moveWithCells="1" sizeWithCells="1">
                  <from>
                    <xdr:col>7</xdr:col>
                    <xdr:colOff>133350</xdr:colOff>
                    <xdr:row>16</xdr:row>
                    <xdr:rowOff>28575</xdr:rowOff>
                  </from>
                  <to>
                    <xdr:col>7</xdr:col>
                    <xdr:colOff>457200</xdr:colOff>
                    <xdr:row>16</xdr:row>
                    <xdr:rowOff>304800</xdr:rowOff>
                  </to>
                </anchor>
              </controlPr>
            </control>
          </mc:Choice>
        </mc:AlternateContent>
        <mc:AlternateContent xmlns:mc="http://schemas.openxmlformats.org/markup-compatibility/2006">
          <mc:Choice Requires="x14">
            <control shapeId="46108" r:id="rId31" name="Spinner 28">
              <controlPr defaultSize="0" autoPict="0">
                <anchor moveWithCells="1" sizeWithCells="1">
                  <from>
                    <xdr:col>8</xdr:col>
                    <xdr:colOff>133350</xdr:colOff>
                    <xdr:row>16</xdr:row>
                    <xdr:rowOff>28575</xdr:rowOff>
                  </from>
                  <to>
                    <xdr:col>8</xdr:col>
                    <xdr:colOff>457200</xdr:colOff>
                    <xdr:row>16</xdr:row>
                    <xdr:rowOff>304800</xdr:rowOff>
                  </to>
                </anchor>
              </controlPr>
            </control>
          </mc:Choice>
        </mc:AlternateContent>
        <mc:AlternateContent xmlns:mc="http://schemas.openxmlformats.org/markup-compatibility/2006">
          <mc:Choice Requires="x14">
            <control shapeId="46109" r:id="rId32" name="Spinner 29">
              <controlPr defaultSize="0" autoPict="0">
                <anchor moveWithCells="1" sizeWithCells="1">
                  <from>
                    <xdr:col>9</xdr:col>
                    <xdr:colOff>133350</xdr:colOff>
                    <xdr:row>16</xdr:row>
                    <xdr:rowOff>28575</xdr:rowOff>
                  </from>
                  <to>
                    <xdr:col>9</xdr:col>
                    <xdr:colOff>457200</xdr:colOff>
                    <xdr:row>16</xdr:row>
                    <xdr:rowOff>304800</xdr:rowOff>
                  </to>
                </anchor>
              </controlPr>
            </control>
          </mc:Choice>
        </mc:AlternateContent>
        <mc:AlternateContent xmlns:mc="http://schemas.openxmlformats.org/markup-compatibility/2006">
          <mc:Choice Requires="x14">
            <control shapeId="46110" r:id="rId33" name="Spinner 30">
              <controlPr defaultSize="0" autoPict="0">
                <anchor moveWithCells="1" sizeWithCells="1">
                  <from>
                    <xdr:col>10</xdr:col>
                    <xdr:colOff>123825</xdr:colOff>
                    <xdr:row>16</xdr:row>
                    <xdr:rowOff>28575</xdr:rowOff>
                  </from>
                  <to>
                    <xdr:col>10</xdr:col>
                    <xdr:colOff>447675</xdr:colOff>
                    <xdr:row>16</xdr:row>
                    <xdr:rowOff>304800</xdr:rowOff>
                  </to>
                </anchor>
              </controlPr>
            </control>
          </mc:Choice>
        </mc:AlternateContent>
        <mc:AlternateContent xmlns:mc="http://schemas.openxmlformats.org/markup-compatibility/2006">
          <mc:Choice Requires="x14">
            <control shapeId="46111" r:id="rId34" name="Spinner 31">
              <controlPr defaultSize="0" autoPict="0">
                <anchor moveWithCells="1" sizeWithCells="1">
                  <from>
                    <xdr:col>11</xdr:col>
                    <xdr:colOff>133350</xdr:colOff>
                    <xdr:row>16</xdr:row>
                    <xdr:rowOff>28575</xdr:rowOff>
                  </from>
                  <to>
                    <xdr:col>11</xdr:col>
                    <xdr:colOff>457200</xdr:colOff>
                    <xdr:row>16</xdr:row>
                    <xdr:rowOff>304800</xdr:rowOff>
                  </to>
                </anchor>
              </controlPr>
            </control>
          </mc:Choice>
        </mc:AlternateContent>
        <mc:AlternateContent xmlns:mc="http://schemas.openxmlformats.org/markup-compatibility/2006">
          <mc:Choice Requires="x14">
            <control shapeId="46112" r:id="rId35" name="Spinner 32">
              <controlPr defaultSize="0" autoPict="0">
                <anchor moveWithCells="1" sizeWithCells="1">
                  <from>
                    <xdr:col>12</xdr:col>
                    <xdr:colOff>152400</xdr:colOff>
                    <xdr:row>16</xdr:row>
                    <xdr:rowOff>28575</xdr:rowOff>
                  </from>
                  <to>
                    <xdr:col>12</xdr:col>
                    <xdr:colOff>476250</xdr:colOff>
                    <xdr:row>16</xdr:row>
                    <xdr:rowOff>304800</xdr:rowOff>
                  </to>
                </anchor>
              </controlPr>
            </control>
          </mc:Choice>
        </mc:AlternateContent>
        <mc:AlternateContent xmlns:mc="http://schemas.openxmlformats.org/markup-compatibility/2006">
          <mc:Choice Requires="x14">
            <control shapeId="46113" r:id="rId36" name="Spinner 33">
              <controlPr defaultSize="0" autoPict="0">
                <anchor moveWithCells="1" sizeWithCells="1">
                  <from>
                    <xdr:col>13</xdr:col>
                    <xdr:colOff>133350</xdr:colOff>
                    <xdr:row>16</xdr:row>
                    <xdr:rowOff>28575</xdr:rowOff>
                  </from>
                  <to>
                    <xdr:col>13</xdr:col>
                    <xdr:colOff>457200</xdr:colOff>
                    <xdr:row>16</xdr:row>
                    <xdr:rowOff>304800</xdr:rowOff>
                  </to>
                </anchor>
              </controlPr>
            </control>
          </mc:Choice>
        </mc:AlternateContent>
        <mc:AlternateContent xmlns:mc="http://schemas.openxmlformats.org/markup-compatibility/2006">
          <mc:Choice Requires="x14">
            <control shapeId="46114" r:id="rId37" name="Spinner 34">
              <controlPr defaultSize="0" autoPict="0">
                <anchor moveWithCells="1" sizeWithCells="1">
                  <from>
                    <xdr:col>14</xdr:col>
                    <xdr:colOff>133350</xdr:colOff>
                    <xdr:row>16</xdr:row>
                    <xdr:rowOff>28575</xdr:rowOff>
                  </from>
                  <to>
                    <xdr:col>14</xdr:col>
                    <xdr:colOff>457200</xdr:colOff>
                    <xdr:row>16</xdr:row>
                    <xdr:rowOff>304800</xdr:rowOff>
                  </to>
                </anchor>
              </controlPr>
            </control>
          </mc:Choice>
        </mc:AlternateContent>
        <mc:AlternateContent xmlns:mc="http://schemas.openxmlformats.org/markup-compatibility/2006">
          <mc:Choice Requires="x14">
            <control shapeId="46115" r:id="rId38" name="Spinner 35">
              <controlPr defaultSize="0" autoPict="0">
                <anchor moveWithCells="1" sizeWithCells="1">
                  <from>
                    <xdr:col>15</xdr:col>
                    <xdr:colOff>142875</xdr:colOff>
                    <xdr:row>16</xdr:row>
                    <xdr:rowOff>28575</xdr:rowOff>
                  </from>
                  <to>
                    <xdr:col>15</xdr:col>
                    <xdr:colOff>466725</xdr:colOff>
                    <xdr:row>16</xdr:row>
                    <xdr:rowOff>304800</xdr:rowOff>
                  </to>
                </anchor>
              </controlPr>
            </control>
          </mc:Choice>
        </mc:AlternateContent>
        <mc:AlternateContent xmlns:mc="http://schemas.openxmlformats.org/markup-compatibility/2006">
          <mc:Choice Requires="x14">
            <control shapeId="46116" r:id="rId39" name="Spinner 36">
              <controlPr defaultSize="0" autoPict="0">
                <anchor moveWithCells="1" sizeWithCells="1">
                  <from>
                    <xdr:col>16</xdr:col>
                    <xdr:colOff>133350</xdr:colOff>
                    <xdr:row>16</xdr:row>
                    <xdr:rowOff>28575</xdr:rowOff>
                  </from>
                  <to>
                    <xdr:col>16</xdr:col>
                    <xdr:colOff>457200</xdr:colOff>
                    <xdr:row>16</xdr:row>
                    <xdr:rowOff>304800</xdr:rowOff>
                  </to>
                </anchor>
              </controlPr>
            </control>
          </mc:Choice>
        </mc:AlternateContent>
        <mc:AlternateContent xmlns:mc="http://schemas.openxmlformats.org/markup-compatibility/2006">
          <mc:Choice Requires="x14">
            <control shapeId="46117" r:id="rId40" name="Spinner 37">
              <controlPr defaultSize="0" autoPict="0">
                <anchor moveWithCells="1" sizeWithCells="1">
                  <from>
                    <xdr:col>17</xdr:col>
                    <xdr:colOff>114300</xdr:colOff>
                    <xdr:row>16</xdr:row>
                    <xdr:rowOff>28575</xdr:rowOff>
                  </from>
                  <to>
                    <xdr:col>17</xdr:col>
                    <xdr:colOff>438150</xdr:colOff>
                    <xdr:row>16</xdr:row>
                    <xdr:rowOff>304800</xdr:rowOff>
                  </to>
                </anchor>
              </controlPr>
            </control>
          </mc:Choice>
        </mc:AlternateContent>
        <mc:AlternateContent xmlns:mc="http://schemas.openxmlformats.org/markup-compatibility/2006">
          <mc:Choice Requires="x14">
            <control shapeId="46118" r:id="rId41" name="Spinner 38">
              <controlPr defaultSize="0" autoPict="0">
                <anchor moveWithCells="1" sizeWithCells="1">
                  <from>
                    <xdr:col>18</xdr:col>
                    <xdr:colOff>152400</xdr:colOff>
                    <xdr:row>16</xdr:row>
                    <xdr:rowOff>28575</xdr:rowOff>
                  </from>
                  <to>
                    <xdr:col>18</xdr:col>
                    <xdr:colOff>476250</xdr:colOff>
                    <xdr:row>16</xdr:row>
                    <xdr:rowOff>304800</xdr:rowOff>
                  </to>
                </anchor>
              </controlPr>
            </control>
          </mc:Choice>
        </mc:AlternateContent>
        <mc:AlternateContent xmlns:mc="http://schemas.openxmlformats.org/markup-compatibility/2006">
          <mc:Choice Requires="x14">
            <control shapeId="46119" r:id="rId42" name="Spinner 39">
              <controlPr defaultSize="0" autoPict="0">
                <anchor moveWithCells="1" sizeWithCells="1">
                  <from>
                    <xdr:col>19</xdr:col>
                    <xdr:colOff>123825</xdr:colOff>
                    <xdr:row>16</xdr:row>
                    <xdr:rowOff>28575</xdr:rowOff>
                  </from>
                  <to>
                    <xdr:col>19</xdr:col>
                    <xdr:colOff>447675</xdr:colOff>
                    <xdr:row>16</xdr:row>
                    <xdr:rowOff>304800</xdr:rowOff>
                  </to>
                </anchor>
              </controlPr>
            </control>
          </mc:Choice>
        </mc:AlternateContent>
        <mc:AlternateContent xmlns:mc="http://schemas.openxmlformats.org/markup-compatibility/2006">
          <mc:Choice Requires="x14">
            <control shapeId="46120" r:id="rId43" name="Spinner 40">
              <controlPr defaultSize="0" autoPict="0">
                <anchor moveWithCells="1" sizeWithCells="1">
                  <from>
                    <xdr:col>20</xdr:col>
                    <xdr:colOff>133350</xdr:colOff>
                    <xdr:row>16</xdr:row>
                    <xdr:rowOff>28575</xdr:rowOff>
                  </from>
                  <to>
                    <xdr:col>20</xdr:col>
                    <xdr:colOff>457200</xdr:colOff>
                    <xdr:row>16</xdr:row>
                    <xdr:rowOff>304800</xdr:rowOff>
                  </to>
                </anchor>
              </controlPr>
            </control>
          </mc:Choice>
        </mc:AlternateContent>
        <mc:AlternateContent xmlns:mc="http://schemas.openxmlformats.org/markup-compatibility/2006">
          <mc:Choice Requires="x14">
            <control shapeId="46121" r:id="rId44" name="Spinner 41">
              <controlPr defaultSize="0" autoPict="0">
                <anchor moveWithCells="1" sizeWithCells="1">
                  <from>
                    <xdr:col>9</xdr:col>
                    <xdr:colOff>161925</xdr:colOff>
                    <xdr:row>25</xdr:row>
                    <xdr:rowOff>19050</xdr:rowOff>
                  </from>
                  <to>
                    <xdr:col>9</xdr:col>
                    <xdr:colOff>552450</xdr:colOff>
                    <xdr:row>25</xdr:row>
                    <xdr:rowOff>295275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F6D68-474E-481A-9D93-2EBC83CBE82E}">
  <sheetPr>
    <pageSetUpPr fitToPage="1"/>
  </sheetPr>
  <dimension ref="A8:W76"/>
  <sheetViews>
    <sheetView workbookViewId="0">
      <selection activeCell="A27" sqref="A27"/>
    </sheetView>
  </sheetViews>
  <sheetFormatPr defaultRowHeight="15" x14ac:dyDescent="0.25"/>
  <cols>
    <col min="1" max="1" width="24.42578125" customWidth="1"/>
    <col min="2" max="21" width="11.5703125" customWidth="1"/>
    <col min="22" max="22" width="1.85546875" customWidth="1"/>
  </cols>
  <sheetData>
    <row r="8" spans="1:21" s="1" customFormat="1" ht="25.5" customHeight="1" x14ac:dyDescent="0.25">
      <c r="A8" s="12"/>
    </row>
    <row r="9" spans="1:21" s="1" customFormat="1" ht="25.5" customHeight="1" x14ac:dyDescent="0.25">
      <c r="A9" s="12"/>
    </row>
    <row r="10" spans="1:21" s="1" customFormat="1" ht="25.5" customHeight="1" x14ac:dyDescent="0.25">
      <c r="A10" s="12"/>
    </row>
    <row r="11" spans="1:21" s="1" customFormat="1" ht="25.5" customHeight="1" x14ac:dyDescent="0.25">
      <c r="A11" s="12"/>
    </row>
    <row r="12" spans="1:21" s="1" customFormat="1" ht="25.5" customHeight="1" x14ac:dyDescent="0.25">
      <c r="A12" s="12"/>
    </row>
    <row r="13" spans="1:21" s="1" customFormat="1" ht="25.5" customHeight="1" x14ac:dyDescent="0.25">
      <c r="A13" s="12"/>
    </row>
    <row r="14" spans="1:21" s="1" customFormat="1" ht="25.5" customHeight="1" x14ac:dyDescent="0.25">
      <c r="A14" s="12"/>
    </row>
    <row r="15" spans="1:21" s="1" customFormat="1" ht="25.5" customHeight="1" x14ac:dyDescent="0.25">
      <c r="A15" s="12"/>
    </row>
    <row r="16" spans="1:21" s="28" customFormat="1" ht="25.5" customHeight="1" x14ac:dyDescent="0.25">
      <c r="A16" s="26" t="str">
        <f>CONCATENATE("Tax = ", O26," Billion")</f>
        <v>Tax = 10.60 Billion</v>
      </c>
      <c r="B16" s="29" t="str">
        <f>'M23(2005)'!H43</f>
        <v/>
      </c>
      <c r="C16" s="29">
        <f>'M23(2005)'!H44</f>
        <v>6.0039999999999996</v>
      </c>
      <c r="D16" s="29">
        <f>'M23(2005)'!H45</f>
        <v>4.5960000000000001</v>
      </c>
      <c r="E16" s="29" t="str">
        <f>'M23(2005)'!H46</f>
        <v/>
      </c>
      <c r="F16" s="29" t="str">
        <f>'M23(2005)'!H47</f>
        <v/>
      </c>
      <c r="G16" s="29" t="str">
        <f>'M23(2005)'!H48</f>
        <v/>
      </c>
      <c r="H16" s="29" t="str">
        <f>'M23(2005)'!H49</f>
        <v/>
      </c>
      <c r="I16" s="29" t="str">
        <f>'M23(2005)'!H50</f>
        <v/>
      </c>
      <c r="J16" s="29" t="str">
        <f>'M23(2005)'!H51</f>
        <v/>
      </c>
      <c r="K16" s="29" t="str">
        <f>'M23(2005)'!H52</f>
        <v/>
      </c>
      <c r="L16" s="29" t="str">
        <f>'M23(2005)'!H53</f>
        <v/>
      </c>
      <c r="M16" s="29" t="str">
        <f>'M23(2005)'!H54</f>
        <v/>
      </c>
      <c r="N16" s="29" t="str">
        <f>'M23(2005)'!H55</f>
        <v/>
      </c>
      <c r="O16" s="29" t="str">
        <f>'M23(2005)'!H56</f>
        <v/>
      </c>
      <c r="P16" s="29" t="str">
        <f>'M23(2005)'!H57</f>
        <v/>
      </c>
      <c r="Q16" s="29" t="str">
        <f>'M23(2005)'!H58</f>
        <v/>
      </c>
      <c r="R16" s="29" t="str">
        <f>'M23(2005)'!H59</f>
        <v/>
      </c>
      <c r="S16" s="29" t="str">
        <f>'M23(2005)'!H60</f>
        <v/>
      </c>
      <c r="T16" s="29" t="str">
        <f>'M23(2005)'!H61</f>
        <v/>
      </c>
      <c r="U16" s="29" t="str">
        <f>'M23(2005)'!H62</f>
        <v/>
      </c>
    </row>
    <row r="17" spans="1:22" s="1" customFormat="1" ht="25.5" customHeight="1" x14ac:dyDescent="0.25">
      <c r="A17" s="12"/>
    </row>
    <row r="18" spans="1:22" s="1" customFormat="1" ht="25.5" customHeight="1" x14ac:dyDescent="0.25">
      <c r="A18" s="4" t="s">
        <v>10</v>
      </c>
      <c r="B18" s="53">
        <v>0</v>
      </c>
      <c r="C18" s="53">
        <v>9.5</v>
      </c>
      <c r="D18" s="53">
        <v>20</v>
      </c>
      <c r="E18" s="53">
        <v>0</v>
      </c>
      <c r="F18" s="53">
        <v>0</v>
      </c>
      <c r="G18" s="53">
        <v>0</v>
      </c>
      <c r="H18" s="53">
        <v>0</v>
      </c>
      <c r="I18" s="53">
        <v>0</v>
      </c>
      <c r="J18" s="53">
        <v>0</v>
      </c>
      <c r="K18" s="53">
        <v>0</v>
      </c>
      <c r="L18" s="53">
        <v>0</v>
      </c>
      <c r="M18" s="53">
        <v>0</v>
      </c>
      <c r="N18" s="53">
        <v>0</v>
      </c>
      <c r="O18" s="53">
        <v>0</v>
      </c>
      <c r="P18" s="53">
        <v>0</v>
      </c>
      <c r="Q18" s="53">
        <v>0</v>
      </c>
      <c r="R18" s="53">
        <v>0</v>
      </c>
      <c r="S18" s="53">
        <v>0</v>
      </c>
      <c r="T18" s="53">
        <v>0</v>
      </c>
      <c r="U18" s="53">
        <v>0</v>
      </c>
    </row>
    <row r="19" spans="1:22" s="28" customFormat="1" ht="25.5" customHeight="1" x14ac:dyDescent="0.25">
      <c r="A19" s="26" t="s">
        <v>27</v>
      </c>
      <c r="B19" s="27" t="str">
        <f>'M23(2005)'!I43</f>
        <v/>
      </c>
      <c r="C19" s="27">
        <f>'M23(2005)'!I44</f>
        <v>9.4999999999999987E-2</v>
      </c>
      <c r="D19" s="27">
        <f>'M23(2005)'!I45</f>
        <v>5.5373493975903618E-2</v>
      </c>
      <c r="E19" s="27" t="str">
        <f>'M23(2005)'!I46</f>
        <v/>
      </c>
      <c r="F19" s="27" t="str">
        <f>'M23(2005)'!I47</f>
        <v/>
      </c>
      <c r="G19" s="27" t="str">
        <f>'M23(2005)'!I48</f>
        <v/>
      </c>
      <c r="H19" s="27" t="str">
        <f>'M23(2005)'!I49</f>
        <v/>
      </c>
      <c r="I19" s="27" t="str">
        <f>'M23(2005)'!I50</f>
        <v/>
      </c>
      <c r="J19" s="27" t="str">
        <f>'M23(2005)'!I51</f>
        <v/>
      </c>
      <c r="K19" s="27" t="str">
        <f>'M23(2005)'!I52</f>
        <v/>
      </c>
      <c r="L19" s="27" t="str">
        <f>'M23(2005)'!I53</f>
        <v/>
      </c>
      <c r="M19" s="27" t="str">
        <f>'M23(2005)'!I54</f>
        <v/>
      </c>
      <c r="N19" s="27" t="str">
        <f>'M23(2005)'!I55</f>
        <v/>
      </c>
      <c r="O19" s="27" t="str">
        <f>'M23(2005)'!I56</f>
        <v/>
      </c>
      <c r="P19" s="27" t="str">
        <f>'M23(2005)'!I57</f>
        <v/>
      </c>
      <c r="Q19" s="27" t="str">
        <f>'M23(2005)'!I58</f>
        <v/>
      </c>
      <c r="R19" s="27" t="str">
        <f>'M23(2005)'!I59</f>
        <v/>
      </c>
      <c r="S19" s="27" t="str">
        <f>'M23(2005)'!I60</f>
        <v/>
      </c>
      <c r="T19" s="27" t="str">
        <f>'M23(2005)'!I61</f>
        <v/>
      </c>
      <c r="U19" s="27" t="str">
        <f>'M23(2005)'!I62</f>
        <v/>
      </c>
    </row>
    <row r="20" spans="1:22" s="1" customFormat="1" ht="25.5" customHeight="1" x14ac:dyDescent="0.25">
      <c r="A20" s="4" t="s">
        <v>9</v>
      </c>
      <c r="B20" s="53">
        <v>0</v>
      </c>
      <c r="C20" s="53">
        <v>9.5</v>
      </c>
      <c r="D20" s="53">
        <v>0</v>
      </c>
      <c r="E20" s="53">
        <f>0</f>
        <v>0</v>
      </c>
      <c r="F20" s="53">
        <v>0</v>
      </c>
      <c r="G20" s="53">
        <v>0</v>
      </c>
      <c r="H20" s="53">
        <v>0</v>
      </c>
      <c r="I20" s="53">
        <v>0</v>
      </c>
      <c r="J20" s="53">
        <v>0</v>
      </c>
      <c r="K20" s="53">
        <v>0</v>
      </c>
      <c r="L20" s="53">
        <v>0</v>
      </c>
      <c r="M20" s="53">
        <v>0</v>
      </c>
      <c r="N20" s="53">
        <v>0</v>
      </c>
      <c r="O20" s="53">
        <v>0</v>
      </c>
      <c r="P20" s="53">
        <v>0</v>
      </c>
      <c r="Q20" s="53">
        <v>0</v>
      </c>
      <c r="R20" s="53">
        <v>0</v>
      </c>
      <c r="S20" s="53">
        <v>0</v>
      </c>
      <c r="T20" s="53">
        <v>0</v>
      </c>
      <c r="U20" s="53">
        <v>0</v>
      </c>
    </row>
    <row r="21" spans="1:22" s="1" customFormat="1" ht="25.5" customHeight="1" x14ac:dyDescent="0.25">
      <c r="A21" s="12"/>
    </row>
    <row r="22" spans="1:22" s="13" customFormat="1" ht="25.5" customHeight="1" x14ac:dyDescent="0.25">
      <c r="A22" s="17" t="str">
        <f>IF('M23(2005)'!D66&lt;0,"Error - Minimums too high",IF('M23(2005)'!D66&gt;1,"Error - Maximums too low",""))</f>
        <v/>
      </c>
      <c r="B22" s="16" t="str">
        <f t="shared" ref="B22:C22" si="0">IF(B20&gt;B18,"Error             min &gt; max","")</f>
        <v/>
      </c>
      <c r="C22" s="16" t="str">
        <f t="shared" si="0"/>
        <v/>
      </c>
      <c r="D22" s="16" t="str">
        <f>IF(D20&gt;D18,"Error             min &gt; max","")</f>
        <v/>
      </c>
      <c r="E22" s="16" t="str">
        <f t="shared" ref="E22:U22" si="1">IF(E20&gt;E18,"Error             min &gt; max","")</f>
        <v/>
      </c>
      <c r="F22" s="16" t="str">
        <f t="shared" si="1"/>
        <v/>
      </c>
      <c r="G22" s="16" t="str">
        <f t="shared" si="1"/>
        <v/>
      </c>
      <c r="H22" s="16" t="str">
        <f t="shared" si="1"/>
        <v/>
      </c>
      <c r="I22" s="16" t="str">
        <f t="shared" si="1"/>
        <v/>
      </c>
      <c r="J22" s="16" t="str">
        <f t="shared" si="1"/>
        <v/>
      </c>
      <c r="K22" s="16" t="str">
        <f t="shared" si="1"/>
        <v/>
      </c>
      <c r="L22" s="16" t="str">
        <f t="shared" si="1"/>
        <v/>
      </c>
      <c r="M22" s="16" t="str">
        <f t="shared" si="1"/>
        <v/>
      </c>
      <c r="N22" s="16" t="str">
        <f t="shared" si="1"/>
        <v/>
      </c>
      <c r="O22" s="16" t="str">
        <f t="shared" si="1"/>
        <v/>
      </c>
      <c r="P22" s="16" t="str">
        <f t="shared" si="1"/>
        <v/>
      </c>
      <c r="Q22" s="16" t="str">
        <f t="shared" si="1"/>
        <v/>
      </c>
      <c r="R22" s="16" t="str">
        <f t="shared" si="1"/>
        <v/>
      </c>
      <c r="S22" s="16" t="str">
        <f t="shared" si="1"/>
        <v/>
      </c>
      <c r="T22" s="16" t="str">
        <f t="shared" si="1"/>
        <v/>
      </c>
      <c r="U22" s="16" t="str">
        <f t="shared" si="1"/>
        <v/>
      </c>
    </row>
    <row r="23" spans="1:22" s="35" customFormat="1" ht="25.5" customHeight="1" x14ac:dyDescent="0.25">
      <c r="A23" s="31" t="s">
        <v>46</v>
      </c>
      <c r="B23" s="33"/>
      <c r="C23" s="33">
        <v>63.2</v>
      </c>
      <c r="D23" s="33">
        <v>83</v>
      </c>
      <c r="E23" s="33"/>
      <c r="F23" s="33"/>
      <c r="G23" s="33"/>
      <c r="H23" s="33"/>
      <c r="I23" s="33"/>
      <c r="J23" s="33"/>
      <c r="K23" s="33"/>
      <c r="L23" s="33"/>
      <c r="M23" s="33"/>
      <c r="N23" s="33"/>
      <c r="O23" s="34"/>
      <c r="P23" s="33"/>
      <c r="Q23" s="33"/>
      <c r="R23" s="33"/>
      <c r="S23" s="33"/>
      <c r="T23" s="33"/>
      <c r="U23" s="33"/>
    </row>
    <row r="24" spans="1:22" s="15" customFormat="1" ht="78" customHeight="1" x14ac:dyDescent="0.25">
      <c r="A24" s="4" t="s">
        <v>32</v>
      </c>
      <c r="B24" s="20"/>
      <c r="C24" s="20" t="s">
        <v>62</v>
      </c>
      <c r="D24" s="21" t="s">
        <v>61</v>
      </c>
      <c r="E24"/>
      <c r="F24"/>
      <c r="G24"/>
      <c r="H24"/>
      <c r="I24"/>
      <c r="J24"/>
      <c r="K24"/>
      <c r="L24"/>
      <c r="M24"/>
      <c r="N24"/>
      <c r="O24"/>
      <c r="P24"/>
      <c r="Q24"/>
      <c r="R24"/>
      <c r="S24"/>
      <c r="T24"/>
      <c r="U24"/>
    </row>
    <row r="25" spans="1:22" s="1" customFormat="1" ht="4.5" customHeight="1" thickBot="1" x14ac:dyDescent="0.3"/>
    <row r="26" spans="1:22" s="1" customFormat="1" ht="28.5" customHeight="1" x14ac:dyDescent="0.25">
      <c r="B26"/>
      <c r="C26" s="54">
        <v>10.6</v>
      </c>
      <c r="D26" s="5" t="s">
        <v>110</v>
      </c>
      <c r="H26" s="45" t="s">
        <v>103</v>
      </c>
      <c r="I26" s="46" t="str">
        <f>LOOKUP(V26,V74:V76,W74:W76)</f>
        <v>Revenue</v>
      </c>
      <c r="J26" s="47"/>
      <c r="K26" s="48" t="s">
        <v>45</v>
      </c>
      <c r="L26" s="49"/>
      <c r="O26" s="14" t="str">
        <f>TEXT(SUM(B16:U16),"00.00")</f>
        <v>10.60</v>
      </c>
      <c r="P26" s="1" t="s">
        <v>33</v>
      </c>
      <c r="V26" s="55">
        <v>1</v>
      </c>
    </row>
    <row r="27" spans="1:22" ht="15.75" thickBot="1" x14ac:dyDescent="0.3">
      <c r="A27" s="58" t="s">
        <v>171</v>
      </c>
      <c r="H27" s="50" t="s">
        <v>104</v>
      </c>
      <c r="I27" s="51"/>
      <c r="J27" s="51"/>
      <c r="K27" s="51"/>
      <c r="L27" s="52"/>
    </row>
    <row r="28" spans="1:22" s="1" customFormat="1" ht="25.5" customHeight="1" x14ac:dyDescent="0.25">
      <c r="A28" s="12"/>
      <c r="B28" s="1">
        <v>1</v>
      </c>
      <c r="C28" s="1">
        <v>2</v>
      </c>
      <c r="D28" s="1">
        <v>3</v>
      </c>
      <c r="E28" s="1">
        <v>4</v>
      </c>
      <c r="F28" s="1">
        <v>5</v>
      </c>
      <c r="G28" s="1">
        <v>6</v>
      </c>
      <c r="H28" s="1">
        <v>7</v>
      </c>
      <c r="I28" s="1">
        <v>8</v>
      </c>
      <c r="J28" s="1">
        <v>9</v>
      </c>
      <c r="K28" s="1">
        <v>10</v>
      </c>
      <c r="L28" s="1">
        <v>11</v>
      </c>
      <c r="M28" s="1">
        <v>12</v>
      </c>
      <c r="N28" s="1">
        <v>13</v>
      </c>
      <c r="O28" s="1">
        <v>14</v>
      </c>
      <c r="P28" s="1">
        <v>15</v>
      </c>
      <c r="Q28" s="1">
        <v>16</v>
      </c>
      <c r="R28" s="1">
        <v>17</v>
      </c>
      <c r="S28" s="1">
        <v>18</v>
      </c>
      <c r="T28" s="1">
        <v>19</v>
      </c>
      <c r="U28" s="1">
        <v>20</v>
      </c>
    </row>
    <row r="29" spans="1:22" x14ac:dyDescent="0.25">
      <c r="A29" t="s">
        <v>109</v>
      </c>
      <c r="B29" s="53">
        <v>0</v>
      </c>
      <c r="C29" s="53">
        <v>9.5</v>
      </c>
      <c r="D29" s="53">
        <v>20</v>
      </c>
      <c r="E29" s="53">
        <v>0</v>
      </c>
      <c r="F29" s="53">
        <v>0</v>
      </c>
      <c r="G29" s="53">
        <v>0</v>
      </c>
      <c r="H29" s="53">
        <v>0</v>
      </c>
      <c r="I29" s="53">
        <v>0</v>
      </c>
      <c r="J29" s="53">
        <v>0</v>
      </c>
      <c r="K29" s="53">
        <v>0</v>
      </c>
      <c r="L29" s="53">
        <v>0</v>
      </c>
      <c r="M29" s="53">
        <v>0</v>
      </c>
      <c r="N29" s="53">
        <v>0</v>
      </c>
      <c r="O29" s="53">
        <v>0</v>
      </c>
      <c r="P29" s="53">
        <v>0</v>
      </c>
      <c r="Q29" s="53">
        <v>0</v>
      </c>
      <c r="R29" s="53">
        <v>0</v>
      </c>
      <c r="S29" s="53">
        <v>0</v>
      </c>
      <c r="T29" s="53">
        <v>0</v>
      </c>
      <c r="U29" s="53">
        <v>0</v>
      </c>
    </row>
    <row r="31" spans="1:22" x14ac:dyDescent="0.25">
      <c r="A31" t="s">
        <v>100</v>
      </c>
    </row>
    <row r="32" spans="1:22" x14ac:dyDescent="0.25">
      <c r="A32" t="s">
        <v>113</v>
      </c>
    </row>
    <row r="34" spans="1:12" x14ac:dyDescent="0.25">
      <c r="A34" t="s">
        <v>114</v>
      </c>
    </row>
    <row r="40" spans="1:12" x14ac:dyDescent="0.25">
      <c r="A40" t="s">
        <v>59</v>
      </c>
    </row>
    <row r="42" spans="1:12" x14ac:dyDescent="0.25">
      <c r="B42" s="6" t="s">
        <v>0</v>
      </c>
      <c r="C42" s="6" t="s">
        <v>2</v>
      </c>
      <c r="D42" s="6" t="s">
        <v>3</v>
      </c>
      <c r="E42" s="6" t="s">
        <v>4</v>
      </c>
      <c r="F42" s="6" t="s">
        <v>7</v>
      </c>
      <c r="G42" s="6" t="s">
        <v>5</v>
      </c>
      <c r="H42" s="6" t="s">
        <v>6</v>
      </c>
      <c r="I42" s="6" t="s">
        <v>1</v>
      </c>
      <c r="J42" s="6"/>
      <c r="K42" s="6"/>
      <c r="L42" s="6"/>
    </row>
    <row r="43" spans="1:12" x14ac:dyDescent="0.25">
      <c r="A43">
        <f>'M23(2005)'!B24</f>
        <v>0</v>
      </c>
      <c r="B43" s="6">
        <v>1</v>
      </c>
      <c r="C43" s="6">
        <f>'M23(2005)'!B23</f>
        <v>0</v>
      </c>
      <c r="D43" s="6">
        <f>$C43*'M23(2005)'!B20/100</f>
        <v>0</v>
      </c>
      <c r="E43" s="6">
        <f>$C43*'M23(2005)'!B18/100</f>
        <v>0</v>
      </c>
      <c r="F43" s="6">
        <f t="shared" ref="F43:F62" si="2">E43-D43</f>
        <v>0</v>
      </c>
      <c r="G43" s="6"/>
      <c r="H43" s="7" t="str">
        <f>IF(((F43)*D$66+D43)=0,"",(F43)*D$66+D43)</f>
        <v/>
      </c>
      <c r="I43" s="8" t="str">
        <f t="shared" ref="I43" si="3">IF(OR(C43=0,E43=0), "",H43/C43)</f>
        <v/>
      </c>
      <c r="J43" s="6"/>
      <c r="K43" s="6"/>
      <c r="L43" s="6"/>
    </row>
    <row r="44" spans="1:12" x14ac:dyDescent="0.25">
      <c r="A44" t="str">
        <f>'M23(2005)'!C24</f>
        <v>Payroll Tax*</v>
      </c>
      <c r="B44" s="6">
        <v>2</v>
      </c>
      <c r="C44" s="6">
        <f>'M23(2005)'!C23</f>
        <v>63.2</v>
      </c>
      <c r="D44" s="6">
        <f>$C44*'M23(2005)'!C20/100</f>
        <v>6.0039999999999996</v>
      </c>
      <c r="E44" s="6">
        <f>$C44*'M23(2005)'!C18/100</f>
        <v>6.0039999999999996</v>
      </c>
      <c r="F44" s="6">
        <f t="shared" si="2"/>
        <v>0</v>
      </c>
      <c r="G44" s="6"/>
      <c r="H44" s="7">
        <f>IF(((F44)*D$66+D44)=0,"",(F44)*D$66+D44)</f>
        <v>6.0039999999999996</v>
      </c>
      <c r="I44" s="8">
        <f>IF(OR(C44=0,E44=0), "",H44/C44)</f>
        <v>9.4999999999999987E-2</v>
      </c>
      <c r="J44" s="6"/>
      <c r="K44" s="6"/>
      <c r="L44" s="6"/>
    </row>
    <row r="45" spans="1:12" x14ac:dyDescent="0.25">
      <c r="A45" t="str">
        <f>'M23(2005)'!D24</f>
        <v>Personal Income Tax</v>
      </c>
      <c r="B45" s="6">
        <v>3</v>
      </c>
      <c r="C45" s="6">
        <f>'M23(2005)'!D23</f>
        <v>83</v>
      </c>
      <c r="D45" s="6">
        <f>$C45*'M23(2005)'!D20/100</f>
        <v>0</v>
      </c>
      <c r="E45" s="6">
        <f>$C45*'M23(2005)'!D18/100</f>
        <v>16.600000000000001</v>
      </c>
      <c r="F45" s="6">
        <f t="shared" si="2"/>
        <v>16.600000000000001</v>
      </c>
      <c r="G45" s="6"/>
      <c r="H45" s="7">
        <f t="shared" ref="H45:H62" si="4">IF(((F45)*D$66+D45)=0,"",(F45)*D$66+D45)</f>
        <v>4.5960000000000001</v>
      </c>
      <c r="I45" s="8">
        <f t="shared" ref="I45:I62" si="5">IF(OR(C45=0,E45=0), "",H45/C45)</f>
        <v>5.5373493975903618E-2</v>
      </c>
      <c r="J45" s="6"/>
      <c r="K45" s="6"/>
      <c r="L45" s="6"/>
    </row>
    <row r="46" spans="1:12" x14ac:dyDescent="0.25">
      <c r="A46">
        <f>'M23(2005)'!E24</f>
        <v>0</v>
      </c>
      <c r="B46" s="6">
        <v>4</v>
      </c>
      <c r="C46" s="6">
        <f>'M23(2005)'!E23</f>
        <v>0</v>
      </c>
      <c r="D46" s="6">
        <f>$C46*'M23(2005)'!E20/100</f>
        <v>0</v>
      </c>
      <c r="E46" s="6">
        <f>$C46*'M23(2005)'!E18/100</f>
        <v>0</v>
      </c>
      <c r="F46" s="6">
        <f t="shared" si="2"/>
        <v>0</v>
      </c>
      <c r="G46" s="6"/>
      <c r="H46" s="7" t="str">
        <f t="shared" si="4"/>
        <v/>
      </c>
      <c r="I46" s="8" t="str">
        <f t="shared" si="5"/>
        <v/>
      </c>
      <c r="J46" s="6"/>
      <c r="K46" s="6"/>
      <c r="L46" s="6"/>
    </row>
    <row r="47" spans="1:12" x14ac:dyDescent="0.25">
      <c r="A47">
        <f>'M23(2005)'!F24</f>
        <v>0</v>
      </c>
      <c r="B47" s="6">
        <v>5</v>
      </c>
      <c r="C47" s="6">
        <f>'M23(2005)'!F23</f>
        <v>0</v>
      </c>
      <c r="D47" s="6">
        <f>$C47*'M23(2005)'!F20/100</f>
        <v>0</v>
      </c>
      <c r="E47" s="6">
        <f>$C47*'M23(2005)'!F18/100</f>
        <v>0</v>
      </c>
      <c r="F47" s="6">
        <f t="shared" si="2"/>
        <v>0</v>
      </c>
      <c r="G47" s="6"/>
      <c r="H47" s="7" t="str">
        <f t="shared" si="4"/>
        <v/>
      </c>
      <c r="I47" s="8" t="str">
        <f t="shared" si="5"/>
        <v/>
      </c>
      <c r="J47" s="6"/>
      <c r="K47" s="6"/>
      <c r="L47" s="6"/>
    </row>
    <row r="48" spans="1:12" x14ac:dyDescent="0.25">
      <c r="A48">
        <f>'M23(2005)'!G24</f>
        <v>0</v>
      </c>
      <c r="B48" s="6">
        <v>6</v>
      </c>
      <c r="C48" s="6">
        <f>'M23(2005)'!G23</f>
        <v>0</v>
      </c>
      <c r="D48" s="6">
        <f>$C48*'M23(2005)'!G20/100</f>
        <v>0</v>
      </c>
      <c r="E48" s="6">
        <f>$C48*'M23(2005)'!G18/100</f>
        <v>0</v>
      </c>
      <c r="F48" s="6">
        <f t="shared" si="2"/>
        <v>0</v>
      </c>
      <c r="G48" s="6"/>
      <c r="H48" s="7" t="str">
        <f t="shared" si="4"/>
        <v/>
      </c>
      <c r="I48" s="8" t="str">
        <f t="shared" si="5"/>
        <v/>
      </c>
    </row>
    <row r="49" spans="1:12" x14ac:dyDescent="0.25">
      <c r="A49">
        <f>'M23(2005)'!H24</f>
        <v>0</v>
      </c>
      <c r="B49" s="6">
        <v>7</v>
      </c>
      <c r="C49" s="6">
        <f>'M23(2005)'!H23</f>
        <v>0</v>
      </c>
      <c r="D49" s="6">
        <f>$C49*'M23(2005)'!H20/100</f>
        <v>0</v>
      </c>
      <c r="E49" s="6">
        <f>$C49*'M23(2005)'!H18/100</f>
        <v>0</v>
      </c>
      <c r="F49" s="6">
        <f t="shared" si="2"/>
        <v>0</v>
      </c>
      <c r="G49" s="6"/>
      <c r="H49" s="7" t="str">
        <f t="shared" si="4"/>
        <v/>
      </c>
      <c r="I49" s="8" t="str">
        <f t="shared" si="5"/>
        <v/>
      </c>
    </row>
    <row r="50" spans="1:12" x14ac:dyDescent="0.25">
      <c r="A50">
        <f>'M23(2005)'!I24</f>
        <v>0</v>
      </c>
      <c r="B50" s="6">
        <v>8</v>
      </c>
      <c r="C50" s="6">
        <f>'M23(2005)'!I23</f>
        <v>0</v>
      </c>
      <c r="D50" s="6">
        <f>$C50*'M23(2005)'!I20/100</f>
        <v>0</v>
      </c>
      <c r="E50" s="6">
        <f>$C50*'M23(2005)'!I18/100</f>
        <v>0</v>
      </c>
      <c r="F50" s="6">
        <f t="shared" si="2"/>
        <v>0</v>
      </c>
      <c r="G50" s="6"/>
      <c r="H50" s="7" t="str">
        <f t="shared" si="4"/>
        <v/>
      </c>
      <c r="I50" s="8" t="str">
        <f t="shared" si="5"/>
        <v/>
      </c>
    </row>
    <row r="51" spans="1:12" x14ac:dyDescent="0.25">
      <c r="A51">
        <f>'M23(2005)'!J24</f>
        <v>0</v>
      </c>
      <c r="B51" s="6">
        <v>9</v>
      </c>
      <c r="C51" s="6">
        <f>'M23(2005)'!J23</f>
        <v>0</v>
      </c>
      <c r="D51" s="6">
        <f>$C51*'M23(2005)'!J20/100</f>
        <v>0</v>
      </c>
      <c r="E51" s="6">
        <f>$C51*'M23(2005)'!J18/100</f>
        <v>0</v>
      </c>
      <c r="F51" s="6">
        <f t="shared" si="2"/>
        <v>0</v>
      </c>
      <c r="G51" s="6"/>
      <c r="H51" s="7" t="str">
        <f t="shared" si="4"/>
        <v/>
      </c>
      <c r="I51" s="8" t="str">
        <f t="shared" si="5"/>
        <v/>
      </c>
    </row>
    <row r="52" spans="1:12" x14ac:dyDescent="0.25">
      <c r="A52">
        <f>'M23(2005)'!K24</f>
        <v>0</v>
      </c>
      <c r="B52" s="6">
        <v>10</v>
      </c>
      <c r="C52" s="6">
        <f>'M23(2005)'!K23</f>
        <v>0</v>
      </c>
      <c r="D52" s="6">
        <f>$C52*'M23(2005)'!K20/100</f>
        <v>0</v>
      </c>
      <c r="E52" s="6">
        <f>$C52*'M23(2005)'!K18/100</f>
        <v>0</v>
      </c>
      <c r="F52" s="6">
        <f t="shared" si="2"/>
        <v>0</v>
      </c>
      <c r="G52" s="6"/>
      <c r="H52" s="7" t="str">
        <f t="shared" si="4"/>
        <v/>
      </c>
      <c r="I52" s="8" t="str">
        <f t="shared" si="5"/>
        <v/>
      </c>
    </row>
    <row r="53" spans="1:12" x14ac:dyDescent="0.25">
      <c r="A53">
        <f>'M23(2005)'!L24</f>
        <v>0</v>
      </c>
      <c r="B53" s="6">
        <v>11</v>
      </c>
      <c r="C53" s="6">
        <f>'M23(2005)'!L23</f>
        <v>0</v>
      </c>
      <c r="D53" s="6">
        <f>$C53*'M23(2005)'!L20/100</f>
        <v>0</v>
      </c>
      <c r="E53" s="6">
        <f>$C53*'M23(2005)'!L18/100</f>
        <v>0</v>
      </c>
      <c r="F53" s="6">
        <f t="shared" si="2"/>
        <v>0</v>
      </c>
      <c r="G53" s="6"/>
      <c r="H53" s="7" t="str">
        <f t="shared" si="4"/>
        <v/>
      </c>
      <c r="I53" s="8" t="str">
        <f t="shared" si="5"/>
        <v/>
      </c>
    </row>
    <row r="54" spans="1:12" x14ac:dyDescent="0.25">
      <c r="A54">
        <f>'M23(2005)'!M24</f>
        <v>0</v>
      </c>
      <c r="B54" s="6">
        <v>12</v>
      </c>
      <c r="C54" s="6">
        <f>'M23(2005)'!M23</f>
        <v>0</v>
      </c>
      <c r="D54" s="6">
        <f>$C54*'M23(2005)'!M20/100</f>
        <v>0</v>
      </c>
      <c r="E54" s="6">
        <f>$C54*'M23(2005)'!M18/100</f>
        <v>0</v>
      </c>
      <c r="F54" s="6">
        <f t="shared" si="2"/>
        <v>0</v>
      </c>
      <c r="G54" s="6"/>
      <c r="H54" s="7" t="str">
        <f t="shared" si="4"/>
        <v/>
      </c>
      <c r="I54" s="8" t="str">
        <f t="shared" si="5"/>
        <v/>
      </c>
    </row>
    <row r="55" spans="1:12" x14ac:dyDescent="0.25">
      <c r="A55">
        <f>'M23(2005)'!N24</f>
        <v>0</v>
      </c>
      <c r="B55" s="6">
        <v>13</v>
      </c>
      <c r="C55" s="6">
        <f>'M23(2005)'!N23</f>
        <v>0</v>
      </c>
      <c r="D55" s="6">
        <f>$C55*'M23(2005)'!N20/100</f>
        <v>0</v>
      </c>
      <c r="E55" s="6">
        <f>$C55*'M23(2005)'!N18/100</f>
        <v>0</v>
      </c>
      <c r="F55" s="6">
        <f t="shared" si="2"/>
        <v>0</v>
      </c>
      <c r="G55" s="6"/>
      <c r="H55" s="7" t="str">
        <f t="shared" si="4"/>
        <v/>
      </c>
      <c r="I55" s="8" t="str">
        <f t="shared" si="5"/>
        <v/>
      </c>
    </row>
    <row r="56" spans="1:12" x14ac:dyDescent="0.25">
      <c r="A56">
        <f>'M23(2005)'!O24</f>
        <v>0</v>
      </c>
      <c r="B56" s="6">
        <v>14</v>
      </c>
      <c r="C56" s="6">
        <f>'M23(2005)'!O23</f>
        <v>0</v>
      </c>
      <c r="D56" s="6">
        <f>$C56*'M23(2005)'!O20/100</f>
        <v>0</v>
      </c>
      <c r="E56" s="6">
        <f>$C56*'M23(2005)'!O18/100</f>
        <v>0</v>
      </c>
      <c r="F56" s="6">
        <f t="shared" si="2"/>
        <v>0</v>
      </c>
      <c r="G56" s="6"/>
      <c r="H56" s="7" t="str">
        <f t="shared" si="4"/>
        <v/>
      </c>
      <c r="I56" s="8" t="str">
        <f t="shared" si="5"/>
        <v/>
      </c>
    </row>
    <row r="57" spans="1:12" x14ac:dyDescent="0.25">
      <c r="A57">
        <f>'M23(2005)'!P24</f>
        <v>0</v>
      </c>
      <c r="B57" s="6">
        <v>15</v>
      </c>
      <c r="C57" s="6">
        <f>'M23(2005)'!P23</f>
        <v>0</v>
      </c>
      <c r="D57" s="6">
        <f>$C57*'M23(2005)'!P20/100</f>
        <v>0</v>
      </c>
      <c r="E57" s="6">
        <f>$C57*'M23(2005)'!P18/100</f>
        <v>0</v>
      </c>
      <c r="F57" s="6">
        <f t="shared" si="2"/>
        <v>0</v>
      </c>
      <c r="G57" s="6"/>
      <c r="H57" s="7" t="str">
        <f t="shared" si="4"/>
        <v/>
      </c>
      <c r="I57" s="8" t="str">
        <f t="shared" si="5"/>
        <v/>
      </c>
    </row>
    <row r="58" spans="1:12" x14ac:dyDescent="0.25">
      <c r="A58">
        <f>'M23(2005)'!Q24</f>
        <v>0</v>
      </c>
      <c r="B58" s="6">
        <v>16</v>
      </c>
      <c r="C58" s="6">
        <f>'M23(2005)'!Q23</f>
        <v>0</v>
      </c>
      <c r="D58" s="6">
        <f>$C58*'M23(2005)'!Q20/100</f>
        <v>0</v>
      </c>
      <c r="E58" s="6">
        <f>$C58*'M23(2005)'!Q18/100</f>
        <v>0</v>
      </c>
      <c r="F58" s="6">
        <f t="shared" si="2"/>
        <v>0</v>
      </c>
      <c r="G58" s="6"/>
      <c r="H58" s="7" t="str">
        <f t="shared" si="4"/>
        <v/>
      </c>
      <c r="I58" s="8" t="str">
        <f t="shared" si="5"/>
        <v/>
      </c>
    </row>
    <row r="59" spans="1:12" x14ac:dyDescent="0.25">
      <c r="A59">
        <f>'M23(2005)'!R24</f>
        <v>0</v>
      </c>
      <c r="B59" s="6">
        <v>17</v>
      </c>
      <c r="C59" s="6">
        <f>'M23(2005)'!R23</f>
        <v>0</v>
      </c>
      <c r="D59" s="6">
        <f>$C59*'M23(2005)'!R20/100</f>
        <v>0</v>
      </c>
      <c r="E59" s="6">
        <f>$C59*'M23(2005)'!R18/100</f>
        <v>0</v>
      </c>
      <c r="F59" s="6">
        <f t="shared" si="2"/>
        <v>0</v>
      </c>
      <c r="G59" s="6"/>
      <c r="H59" s="7" t="str">
        <f t="shared" si="4"/>
        <v/>
      </c>
      <c r="I59" s="8" t="str">
        <f t="shared" si="5"/>
        <v/>
      </c>
    </row>
    <row r="60" spans="1:12" x14ac:dyDescent="0.25">
      <c r="A60">
        <f>'M23(2005)'!S24</f>
        <v>0</v>
      </c>
      <c r="B60" s="6">
        <v>18</v>
      </c>
      <c r="C60" s="6">
        <f>'M23(2005)'!S23</f>
        <v>0</v>
      </c>
      <c r="D60" s="6">
        <f>$C60*'M23(2005)'!S20/100</f>
        <v>0</v>
      </c>
      <c r="E60" s="6">
        <f>$C60*'M23(2005)'!S18/100</f>
        <v>0</v>
      </c>
      <c r="F60" s="6">
        <f t="shared" si="2"/>
        <v>0</v>
      </c>
      <c r="G60" s="6"/>
      <c r="H60" s="7" t="str">
        <f t="shared" si="4"/>
        <v/>
      </c>
      <c r="I60" s="8" t="str">
        <f t="shared" si="5"/>
        <v/>
      </c>
    </row>
    <row r="61" spans="1:12" x14ac:dyDescent="0.25">
      <c r="A61">
        <f>'M23(2005)'!T24</f>
        <v>0</v>
      </c>
      <c r="B61" s="6">
        <v>19</v>
      </c>
      <c r="C61" s="6">
        <f>'M23(2005)'!T23</f>
        <v>0</v>
      </c>
      <c r="D61" s="6">
        <f>$C61*'M23(2005)'!T20/100</f>
        <v>0</v>
      </c>
      <c r="E61" s="6">
        <f>$C61*'M23(2005)'!T18/100</f>
        <v>0</v>
      </c>
      <c r="F61" s="6">
        <f t="shared" si="2"/>
        <v>0</v>
      </c>
      <c r="G61" s="6"/>
      <c r="H61" s="7" t="str">
        <f t="shared" si="4"/>
        <v/>
      </c>
      <c r="I61" s="8" t="str">
        <f t="shared" si="5"/>
        <v/>
      </c>
    </row>
    <row r="62" spans="1:12" x14ac:dyDescent="0.25">
      <c r="A62">
        <f>'M23(2005)'!U24</f>
        <v>0</v>
      </c>
      <c r="B62" s="6">
        <v>20</v>
      </c>
      <c r="C62" s="6">
        <f>'M23(2005)'!U23</f>
        <v>0</v>
      </c>
      <c r="D62" s="6">
        <f>$C62*'M23(2005)'!U20/100</f>
        <v>0</v>
      </c>
      <c r="E62" s="6">
        <f>$C62*'M23(2005)'!U18/100</f>
        <v>0</v>
      </c>
      <c r="F62" s="6">
        <f t="shared" si="2"/>
        <v>0</v>
      </c>
      <c r="G62" s="6"/>
      <c r="H62" s="7" t="str">
        <f t="shared" si="4"/>
        <v/>
      </c>
      <c r="I62" s="8" t="str">
        <f t="shared" si="5"/>
        <v/>
      </c>
    </row>
    <row r="63" spans="1:12" x14ac:dyDescent="0.25">
      <c r="B63" s="6"/>
      <c r="C63" s="6"/>
      <c r="D63" s="6"/>
      <c r="E63" s="6"/>
      <c r="F63" s="6"/>
      <c r="G63" s="6"/>
      <c r="H63" s="6"/>
      <c r="I63" s="6"/>
      <c r="J63" s="6"/>
      <c r="K63" s="6"/>
      <c r="L63" s="6"/>
    </row>
    <row r="64" spans="1:12" x14ac:dyDescent="0.25">
      <c r="B64" s="6" t="s">
        <v>28</v>
      </c>
      <c r="C64" s="6"/>
      <c r="D64" s="6">
        <f>SUM(D43:D63)</f>
        <v>6.0039999999999996</v>
      </c>
      <c r="E64" s="6">
        <f>SUM(E43:E63)</f>
        <v>22.603999999999999</v>
      </c>
      <c r="F64" s="6">
        <f>SUM(F43:F63)</f>
        <v>16.600000000000001</v>
      </c>
      <c r="G64" s="6"/>
      <c r="H64" s="6">
        <f>SUM(H43:H63)</f>
        <v>10.6</v>
      </c>
      <c r="I64" s="6"/>
      <c r="J64" s="7">
        <f>'M23(2005)'!C26</f>
        <v>10.6</v>
      </c>
      <c r="K64" s="6" t="s">
        <v>8</v>
      </c>
      <c r="L64" s="6"/>
    </row>
    <row r="65" spans="1:23" x14ac:dyDescent="0.25">
      <c r="B65" s="6"/>
      <c r="C65" s="6"/>
      <c r="D65" s="6"/>
      <c r="E65" s="6"/>
      <c r="F65" s="6"/>
      <c r="G65" s="6"/>
      <c r="H65" s="6"/>
      <c r="I65" s="6"/>
      <c r="J65" s="6"/>
      <c r="K65" s="6"/>
      <c r="L65" s="6"/>
    </row>
    <row r="66" spans="1:23" x14ac:dyDescent="0.25">
      <c r="B66" s="6" t="s">
        <v>24</v>
      </c>
      <c r="C66" s="6"/>
      <c r="D66" s="6">
        <f>(J64-D64)/F64</f>
        <v>0.27686746987951805</v>
      </c>
      <c r="E66" s="6"/>
      <c r="F66" s="6"/>
      <c r="G66" s="6"/>
      <c r="H66" s="6"/>
      <c r="I66" s="6"/>
      <c r="J66" s="6"/>
      <c r="K66" s="6"/>
      <c r="L66" s="6"/>
    </row>
    <row r="69" spans="1:23" x14ac:dyDescent="0.25">
      <c r="B69">
        <f>'M23(2005)'!B24</f>
        <v>0</v>
      </c>
      <c r="C69" t="str">
        <f>'M23(2005)'!C24</f>
        <v>Payroll Tax*</v>
      </c>
      <c r="D69" t="str">
        <f>'M23(2005)'!D24</f>
        <v>Personal Income Tax</v>
      </c>
      <c r="E69">
        <f>'M23(2005)'!E24</f>
        <v>0</v>
      </c>
      <c r="F69">
        <f>'M23(2005)'!F24</f>
        <v>0</v>
      </c>
      <c r="G69">
        <f>'M23(2005)'!G24</f>
        <v>0</v>
      </c>
      <c r="H69">
        <f>'M23(2005)'!H24</f>
        <v>0</v>
      </c>
      <c r="I69">
        <f>'M23(2005)'!I24</f>
        <v>0</v>
      </c>
      <c r="J69">
        <f>'M23(2005)'!J24</f>
        <v>0</v>
      </c>
      <c r="K69">
        <f>'M23(2005)'!K24</f>
        <v>0</v>
      </c>
      <c r="L69">
        <f>'M23(2005)'!L24</f>
        <v>0</v>
      </c>
      <c r="M69">
        <f>'M23(2005)'!M24</f>
        <v>0</v>
      </c>
      <c r="N69">
        <f>'M23(2005)'!N24</f>
        <v>0</v>
      </c>
      <c r="O69">
        <f>'M23(2005)'!O24</f>
        <v>0</v>
      </c>
      <c r="P69">
        <f>'M23(2005)'!P24</f>
        <v>0</v>
      </c>
      <c r="Q69">
        <f>'M23(2005)'!Q24</f>
        <v>0</v>
      </c>
      <c r="R69">
        <f>'M23(2005)'!R24</f>
        <v>0</v>
      </c>
      <c r="S69">
        <f>'M23(2005)'!S24</f>
        <v>0</v>
      </c>
      <c r="T69">
        <f>'M23(2005)'!T24</f>
        <v>0</v>
      </c>
      <c r="U69">
        <f>'M23(2005)'!U24</f>
        <v>0</v>
      </c>
    </row>
    <row r="70" spans="1:23" x14ac:dyDescent="0.25">
      <c r="A70" s="11" t="str">
        <f>LOOKUP($V26,$V74:$V76,A74:A76)</f>
        <v>Tax = 10.60 Billion</v>
      </c>
      <c r="B70" s="11" t="str">
        <f t="shared" ref="B70:U70" si="6">LOOKUP($V26,$V74:$V76,B74:B76)</f>
        <v/>
      </c>
      <c r="C70" s="11">
        <f t="shared" si="6"/>
        <v>6.0039999999999996</v>
      </c>
      <c r="D70" s="11">
        <f t="shared" si="6"/>
        <v>4.5960000000000001</v>
      </c>
      <c r="E70" s="11" t="str">
        <f t="shared" si="6"/>
        <v/>
      </c>
      <c r="F70" s="11" t="str">
        <f t="shared" si="6"/>
        <v/>
      </c>
      <c r="G70" s="11" t="str">
        <f t="shared" si="6"/>
        <v/>
      </c>
      <c r="H70" s="11" t="str">
        <f t="shared" si="6"/>
        <v/>
      </c>
      <c r="I70" s="11" t="str">
        <f t="shared" si="6"/>
        <v/>
      </c>
      <c r="J70" s="11" t="str">
        <f t="shared" si="6"/>
        <v/>
      </c>
      <c r="K70" s="11" t="str">
        <f t="shared" si="6"/>
        <v/>
      </c>
      <c r="L70" s="11" t="str">
        <f t="shared" si="6"/>
        <v/>
      </c>
      <c r="M70" s="11" t="str">
        <f t="shared" si="6"/>
        <v/>
      </c>
      <c r="N70" s="11" t="str">
        <f t="shared" si="6"/>
        <v/>
      </c>
      <c r="O70" s="11" t="str">
        <f t="shared" si="6"/>
        <v/>
      </c>
      <c r="P70" s="11" t="str">
        <f t="shared" si="6"/>
        <v/>
      </c>
      <c r="Q70" s="11" t="str">
        <f t="shared" si="6"/>
        <v/>
      </c>
      <c r="R70" s="11" t="str">
        <f t="shared" si="6"/>
        <v/>
      </c>
      <c r="S70" s="11" t="str">
        <f t="shared" si="6"/>
        <v/>
      </c>
      <c r="T70" s="11" t="str">
        <f t="shared" si="6"/>
        <v/>
      </c>
      <c r="U70" s="11" t="str">
        <f t="shared" si="6"/>
        <v/>
      </c>
    </row>
    <row r="71" spans="1:23" x14ac:dyDescent="0.25">
      <c r="A71" t="s">
        <v>34</v>
      </c>
      <c r="B71" s="11">
        <f>'M23(2005)'!B18*'M23(2005)'!B23/100</f>
        <v>0</v>
      </c>
      <c r="C71" s="11">
        <f>'M23(2005)'!C18*'M23(2005)'!C23/100</f>
        <v>6.0039999999999996</v>
      </c>
      <c r="D71" s="11">
        <f>'M23(2005)'!D18*'M23(2005)'!D23/100</f>
        <v>16.600000000000001</v>
      </c>
      <c r="E71" s="11">
        <f>'M23(2005)'!E18*'M23(2005)'!E23/100</f>
        <v>0</v>
      </c>
      <c r="F71" s="11">
        <f>'M23(2005)'!F18*'M23(2005)'!F23/100</f>
        <v>0</v>
      </c>
      <c r="G71" s="11">
        <f>'M23(2005)'!G18*'M23(2005)'!G23/100</f>
        <v>0</v>
      </c>
      <c r="H71" s="11">
        <f>'M23(2005)'!H18*'M23(2005)'!H23/100</f>
        <v>0</v>
      </c>
      <c r="I71" s="11">
        <f>'M23(2005)'!I18*'M23(2005)'!I23/100</f>
        <v>0</v>
      </c>
      <c r="J71" s="11">
        <f>'M23(2005)'!J18*'M23(2005)'!J23/100</f>
        <v>0</v>
      </c>
      <c r="K71" s="11">
        <f>'M23(2005)'!K18*'M23(2005)'!K23/100</f>
        <v>0</v>
      </c>
      <c r="L71" s="11">
        <f>'M23(2005)'!L18*'M23(2005)'!L23/100</f>
        <v>0</v>
      </c>
      <c r="M71" s="11">
        <f>'M23(2005)'!M18*'M23(2005)'!M23/100</f>
        <v>0</v>
      </c>
      <c r="N71" s="11">
        <f>'M23(2005)'!N18*'M23(2005)'!N23/100</f>
        <v>0</v>
      </c>
      <c r="O71" s="11">
        <f>'M23(2005)'!O18*'M23(2005)'!O23/100</f>
        <v>0</v>
      </c>
      <c r="P71" s="11">
        <f>'M23(2005)'!P18*'M23(2005)'!P23/100</f>
        <v>0</v>
      </c>
      <c r="Q71" s="11">
        <f>'M23(2005)'!Q18*'M23(2005)'!Q23/100</f>
        <v>0</v>
      </c>
      <c r="R71" s="11">
        <f>'M23(2005)'!R18*'M23(2005)'!R23/100</f>
        <v>0</v>
      </c>
      <c r="S71" s="11">
        <f>'M23(2005)'!S18*'M23(2005)'!S23/100</f>
        <v>0</v>
      </c>
      <c r="T71" s="11">
        <f>'M23(2005)'!T18*'M23(2005)'!T23/100</f>
        <v>0</v>
      </c>
      <c r="U71" s="11">
        <f>'M23(2005)'!U18*'M23(2005)'!U23/100</f>
        <v>0</v>
      </c>
    </row>
    <row r="72" spans="1:23" x14ac:dyDescent="0.25">
      <c r="A72" t="s">
        <v>35</v>
      </c>
      <c r="B72" s="11">
        <f>'M23(2005)'!B20*'M23(2005)'!B23/100</f>
        <v>0</v>
      </c>
      <c r="C72" s="11">
        <f>'M23(2005)'!C20*'M23(2005)'!C23/100</f>
        <v>6.0039999999999996</v>
      </c>
      <c r="D72" s="11">
        <f>'M23(2005)'!D20*'M23(2005)'!D23/100</f>
        <v>0</v>
      </c>
      <c r="E72" s="11">
        <f>'M23(2005)'!E20*'M23(2005)'!E23/100</f>
        <v>0</v>
      </c>
      <c r="F72" s="11">
        <f>'M23(2005)'!F20*'M23(2005)'!F23/100</f>
        <v>0</v>
      </c>
      <c r="G72" s="11">
        <f>'M23(2005)'!G20*'M23(2005)'!G23/100</f>
        <v>0</v>
      </c>
      <c r="H72" s="11">
        <f>'M23(2005)'!H20*'M23(2005)'!H23/100</f>
        <v>0</v>
      </c>
      <c r="I72" s="11">
        <f>'M23(2005)'!I20*'M23(2005)'!I23/100</f>
        <v>0</v>
      </c>
      <c r="J72" s="11">
        <f>'M23(2005)'!J20*'M23(2005)'!J23/100</f>
        <v>0</v>
      </c>
      <c r="K72" s="11">
        <f>'M23(2005)'!K20*'M23(2005)'!K23/100</f>
        <v>0</v>
      </c>
      <c r="L72" s="11">
        <f>'M23(2005)'!L20*'M23(2005)'!L23/100</f>
        <v>0</v>
      </c>
      <c r="M72" s="11">
        <f>'M23(2005)'!M20*'M23(2005)'!M23/100</f>
        <v>0</v>
      </c>
      <c r="N72" s="11">
        <f>'M23(2005)'!N20*'M23(2005)'!N23/100</f>
        <v>0</v>
      </c>
      <c r="O72" s="11">
        <f>'M23(2005)'!O20*'M23(2005)'!O23/100</f>
        <v>0</v>
      </c>
      <c r="P72" s="11">
        <f>'M23(2005)'!P20*'M23(2005)'!P23/100</f>
        <v>0</v>
      </c>
      <c r="Q72" s="11">
        <f>'M23(2005)'!Q20*'M23(2005)'!Q23/100</f>
        <v>0</v>
      </c>
      <c r="R72" s="11">
        <f>'M23(2005)'!R20*'M23(2005)'!R23/100</f>
        <v>0</v>
      </c>
      <c r="S72" s="11">
        <f>'M23(2005)'!S20*'M23(2005)'!S23/100</f>
        <v>0</v>
      </c>
      <c r="T72" s="11">
        <f>'M23(2005)'!T20*'M23(2005)'!T23/100</f>
        <v>0</v>
      </c>
      <c r="U72" s="11">
        <f>'M23(2005)'!U20*'M23(2005)'!U23/100</f>
        <v>0</v>
      </c>
    </row>
    <row r="73" spans="1:23" x14ac:dyDescent="0.25">
      <c r="B73" s="11"/>
      <c r="C73" s="11"/>
      <c r="D73" s="11"/>
      <c r="E73" s="11"/>
      <c r="F73" s="11"/>
      <c r="G73" s="11"/>
      <c r="H73" s="11"/>
      <c r="I73" s="11"/>
      <c r="J73" s="11"/>
      <c r="K73" s="11"/>
      <c r="L73" s="11"/>
      <c r="M73" s="11"/>
      <c r="N73" s="11"/>
      <c r="O73" s="11"/>
      <c r="P73" s="11"/>
      <c r="Q73" s="11"/>
      <c r="R73" s="11"/>
      <c r="S73" s="11"/>
      <c r="T73" s="11"/>
      <c r="U73" s="11"/>
    </row>
    <row r="74" spans="1:23" x14ac:dyDescent="0.25">
      <c r="A74" t="str">
        <f>A16</f>
        <v>Tax = 10.60 Billion</v>
      </c>
      <c r="B74" s="11" t="str">
        <f t="shared" ref="B74:U74" si="7">B16</f>
        <v/>
      </c>
      <c r="C74" s="11">
        <f t="shared" si="7"/>
        <v>6.0039999999999996</v>
      </c>
      <c r="D74" s="11">
        <f t="shared" si="7"/>
        <v>4.5960000000000001</v>
      </c>
      <c r="E74" s="11" t="str">
        <f t="shared" si="7"/>
        <v/>
      </c>
      <c r="F74" s="11" t="str">
        <f t="shared" si="7"/>
        <v/>
      </c>
      <c r="G74" s="11" t="str">
        <f t="shared" si="7"/>
        <v/>
      </c>
      <c r="H74" s="11" t="str">
        <f t="shared" si="7"/>
        <v/>
      </c>
      <c r="I74" s="11" t="str">
        <f t="shared" si="7"/>
        <v/>
      </c>
      <c r="J74" s="11" t="str">
        <f t="shared" si="7"/>
        <v/>
      </c>
      <c r="K74" s="11" t="str">
        <f t="shared" si="7"/>
        <v/>
      </c>
      <c r="L74" s="11" t="str">
        <f t="shared" si="7"/>
        <v/>
      </c>
      <c r="M74" s="11" t="str">
        <f t="shared" si="7"/>
        <v/>
      </c>
      <c r="N74" s="11" t="str">
        <f t="shared" si="7"/>
        <v/>
      </c>
      <c r="O74" s="11" t="str">
        <f t="shared" si="7"/>
        <v/>
      </c>
      <c r="P74" s="11" t="str">
        <f t="shared" si="7"/>
        <v/>
      </c>
      <c r="Q74" s="11" t="str">
        <f t="shared" si="7"/>
        <v/>
      </c>
      <c r="R74" s="11" t="str">
        <f t="shared" si="7"/>
        <v/>
      </c>
      <c r="S74" s="11" t="str">
        <f t="shared" si="7"/>
        <v/>
      </c>
      <c r="T74" s="11" t="str">
        <f t="shared" si="7"/>
        <v/>
      </c>
      <c r="U74" s="11" t="str">
        <f t="shared" si="7"/>
        <v/>
      </c>
      <c r="V74">
        <v>1</v>
      </c>
      <c r="W74" t="s">
        <v>102</v>
      </c>
    </row>
    <row r="75" spans="1:23" x14ac:dyDescent="0.25">
      <c r="A75" s="43" t="str">
        <f>A23</f>
        <v>Tax Base (Billions)</v>
      </c>
      <c r="B75" s="43">
        <f t="shared" ref="B75:U75" si="8">B23</f>
        <v>0</v>
      </c>
      <c r="C75" s="43">
        <f t="shared" si="8"/>
        <v>63.2</v>
      </c>
      <c r="D75" s="43">
        <f t="shared" si="8"/>
        <v>83</v>
      </c>
      <c r="E75" s="43">
        <f t="shared" si="8"/>
        <v>0</v>
      </c>
      <c r="F75" s="43">
        <f t="shared" si="8"/>
        <v>0</v>
      </c>
      <c r="G75" s="43">
        <f t="shared" si="8"/>
        <v>0</v>
      </c>
      <c r="H75" s="43">
        <f t="shared" si="8"/>
        <v>0</v>
      </c>
      <c r="I75" s="43">
        <f t="shared" si="8"/>
        <v>0</v>
      </c>
      <c r="J75" s="43">
        <f t="shared" si="8"/>
        <v>0</v>
      </c>
      <c r="K75" s="43">
        <f t="shared" si="8"/>
        <v>0</v>
      </c>
      <c r="L75" s="43">
        <f t="shared" si="8"/>
        <v>0</v>
      </c>
      <c r="M75" s="43">
        <f t="shared" si="8"/>
        <v>0</v>
      </c>
      <c r="N75" s="43">
        <f t="shared" si="8"/>
        <v>0</v>
      </c>
      <c r="O75" s="43">
        <f t="shared" si="8"/>
        <v>0</v>
      </c>
      <c r="P75" s="43">
        <f t="shared" si="8"/>
        <v>0</v>
      </c>
      <c r="Q75" s="43">
        <f t="shared" si="8"/>
        <v>0</v>
      </c>
      <c r="R75" s="43">
        <f t="shared" si="8"/>
        <v>0</v>
      </c>
      <c r="S75" s="43">
        <f t="shared" si="8"/>
        <v>0</v>
      </c>
      <c r="T75" s="43">
        <f t="shared" si="8"/>
        <v>0</v>
      </c>
      <c r="U75" s="43">
        <f t="shared" si="8"/>
        <v>0</v>
      </c>
      <c r="V75">
        <v>2</v>
      </c>
      <c r="W75" t="s">
        <v>105</v>
      </c>
    </row>
    <row r="76" spans="1:23" x14ac:dyDescent="0.25">
      <c r="A76" t="str">
        <f>A19</f>
        <v>Tax Rate %</v>
      </c>
      <c r="B76" s="44" t="str">
        <f t="shared" ref="B76:U76" si="9">B19</f>
        <v/>
      </c>
      <c r="C76" s="44">
        <f t="shared" si="9"/>
        <v>9.4999999999999987E-2</v>
      </c>
      <c r="D76" s="44">
        <f t="shared" si="9"/>
        <v>5.5373493975903618E-2</v>
      </c>
      <c r="E76" s="44" t="str">
        <f t="shared" si="9"/>
        <v/>
      </c>
      <c r="F76" s="44" t="str">
        <f t="shared" si="9"/>
        <v/>
      </c>
      <c r="G76" s="44" t="str">
        <f t="shared" si="9"/>
        <v/>
      </c>
      <c r="H76" s="44" t="str">
        <f t="shared" si="9"/>
        <v/>
      </c>
      <c r="I76" s="44" t="str">
        <f t="shared" si="9"/>
        <v/>
      </c>
      <c r="J76" s="44" t="str">
        <f t="shared" si="9"/>
        <v/>
      </c>
      <c r="K76" s="44" t="str">
        <f t="shared" si="9"/>
        <v/>
      </c>
      <c r="L76" s="44" t="str">
        <f t="shared" si="9"/>
        <v/>
      </c>
      <c r="M76" s="44" t="str">
        <f t="shared" si="9"/>
        <v/>
      </c>
      <c r="N76" s="44" t="str">
        <f t="shared" si="9"/>
        <v/>
      </c>
      <c r="O76" s="44" t="str">
        <f t="shared" si="9"/>
        <v/>
      </c>
      <c r="P76" s="44" t="str">
        <f t="shared" si="9"/>
        <v/>
      </c>
      <c r="Q76" s="44" t="str">
        <f t="shared" si="9"/>
        <v/>
      </c>
      <c r="R76" s="44" t="str">
        <f t="shared" si="9"/>
        <v/>
      </c>
      <c r="S76" s="44" t="str">
        <f t="shared" si="9"/>
        <v/>
      </c>
      <c r="T76" s="44" t="str">
        <f t="shared" si="9"/>
        <v/>
      </c>
      <c r="U76" t="str">
        <f t="shared" si="9"/>
        <v/>
      </c>
      <c r="V76">
        <v>3</v>
      </c>
      <c r="W76" t="s">
        <v>106</v>
      </c>
    </row>
  </sheetData>
  <sheetProtection sheet="1" objects="1" scenarios="1"/>
  <hyperlinks>
    <hyperlink ref="A27" location="'Table of Contents'!A1" display="Go to Table of Contents" xr:uid="{9646F3BA-9D58-41EC-B2E5-93E820FBDD0C}"/>
  </hyperlinks>
  <pageMargins left="0.7" right="0.7" top="0.75" bottom="0.75" header="0.3" footer="0.3"/>
  <pageSetup scale="58" orientation="landscape"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autoPict="0">
                <anchor moveWithCells="1" sizeWithCells="1">
                  <from>
                    <xdr:col>1</xdr:col>
                    <xdr:colOff>180975</xdr:colOff>
                    <xdr:row>20</xdr:row>
                    <xdr:rowOff>38100</xdr:rowOff>
                  </from>
                  <to>
                    <xdr:col>1</xdr:col>
                    <xdr:colOff>495300</xdr:colOff>
                    <xdr:row>20</xdr:row>
                    <xdr:rowOff>314325</xdr:rowOff>
                  </to>
                </anchor>
              </controlPr>
            </control>
          </mc:Choice>
        </mc:AlternateContent>
        <mc:AlternateContent xmlns:mc="http://schemas.openxmlformats.org/markup-compatibility/2006">
          <mc:Choice Requires="x14">
            <control shapeId="6146" r:id="rId5" name="Spinner 2">
              <controlPr defaultSize="0" autoPict="0">
                <anchor moveWithCells="1" sizeWithCells="1">
                  <from>
                    <xdr:col>1</xdr:col>
                    <xdr:colOff>161925</xdr:colOff>
                    <xdr:row>25</xdr:row>
                    <xdr:rowOff>19050</xdr:rowOff>
                  </from>
                  <to>
                    <xdr:col>1</xdr:col>
                    <xdr:colOff>552450</xdr:colOff>
                    <xdr:row>25</xdr:row>
                    <xdr:rowOff>295275</xdr:rowOff>
                  </to>
                </anchor>
              </controlPr>
            </control>
          </mc:Choice>
        </mc:AlternateContent>
        <mc:AlternateContent xmlns:mc="http://schemas.openxmlformats.org/markup-compatibility/2006">
          <mc:Choice Requires="x14">
            <control shapeId="6147" r:id="rId6" name="Spinner 3">
              <controlPr defaultSize="0" autoPict="0">
                <anchor moveWithCells="1" sizeWithCells="1">
                  <from>
                    <xdr:col>2</xdr:col>
                    <xdr:colOff>180975</xdr:colOff>
                    <xdr:row>20</xdr:row>
                    <xdr:rowOff>28575</xdr:rowOff>
                  </from>
                  <to>
                    <xdr:col>2</xdr:col>
                    <xdr:colOff>495300</xdr:colOff>
                    <xdr:row>20</xdr:row>
                    <xdr:rowOff>304800</xdr:rowOff>
                  </to>
                </anchor>
              </controlPr>
            </control>
          </mc:Choice>
        </mc:AlternateContent>
        <mc:AlternateContent xmlns:mc="http://schemas.openxmlformats.org/markup-compatibility/2006">
          <mc:Choice Requires="x14">
            <control shapeId="6148" r:id="rId7" name="Spinner 4">
              <controlPr defaultSize="0" autoPict="0">
                <anchor moveWithCells="1" sizeWithCells="1">
                  <from>
                    <xdr:col>3</xdr:col>
                    <xdr:colOff>180975</xdr:colOff>
                    <xdr:row>20</xdr:row>
                    <xdr:rowOff>28575</xdr:rowOff>
                  </from>
                  <to>
                    <xdr:col>3</xdr:col>
                    <xdr:colOff>495300</xdr:colOff>
                    <xdr:row>20</xdr:row>
                    <xdr:rowOff>304800</xdr:rowOff>
                  </to>
                </anchor>
              </controlPr>
            </control>
          </mc:Choice>
        </mc:AlternateContent>
        <mc:AlternateContent xmlns:mc="http://schemas.openxmlformats.org/markup-compatibility/2006">
          <mc:Choice Requires="x14">
            <control shapeId="6149" r:id="rId8" name="Spinner 5">
              <controlPr defaultSize="0" autoPict="0">
                <anchor moveWithCells="1" sizeWithCells="1">
                  <from>
                    <xdr:col>4</xdr:col>
                    <xdr:colOff>161925</xdr:colOff>
                    <xdr:row>20</xdr:row>
                    <xdr:rowOff>28575</xdr:rowOff>
                  </from>
                  <to>
                    <xdr:col>4</xdr:col>
                    <xdr:colOff>476250</xdr:colOff>
                    <xdr:row>20</xdr:row>
                    <xdr:rowOff>304800</xdr:rowOff>
                  </to>
                </anchor>
              </controlPr>
            </control>
          </mc:Choice>
        </mc:AlternateContent>
        <mc:AlternateContent xmlns:mc="http://schemas.openxmlformats.org/markup-compatibility/2006">
          <mc:Choice Requires="x14">
            <control shapeId="6150" r:id="rId9" name="Spinner 6">
              <controlPr defaultSize="0" autoPict="0">
                <anchor moveWithCells="1" sizeWithCells="1">
                  <from>
                    <xdr:col>5</xdr:col>
                    <xdr:colOff>161925</xdr:colOff>
                    <xdr:row>20</xdr:row>
                    <xdr:rowOff>19050</xdr:rowOff>
                  </from>
                  <to>
                    <xdr:col>5</xdr:col>
                    <xdr:colOff>476250</xdr:colOff>
                    <xdr:row>20</xdr:row>
                    <xdr:rowOff>295275</xdr:rowOff>
                  </to>
                </anchor>
              </controlPr>
            </control>
          </mc:Choice>
        </mc:AlternateContent>
        <mc:AlternateContent xmlns:mc="http://schemas.openxmlformats.org/markup-compatibility/2006">
          <mc:Choice Requires="x14">
            <control shapeId="6151" r:id="rId10" name="Spinner 7">
              <controlPr defaultSize="0" autoPict="0">
                <anchor moveWithCells="1" sizeWithCells="1">
                  <from>
                    <xdr:col>6</xdr:col>
                    <xdr:colOff>171450</xdr:colOff>
                    <xdr:row>20</xdr:row>
                    <xdr:rowOff>19050</xdr:rowOff>
                  </from>
                  <to>
                    <xdr:col>6</xdr:col>
                    <xdr:colOff>485775</xdr:colOff>
                    <xdr:row>20</xdr:row>
                    <xdr:rowOff>295275</xdr:rowOff>
                  </to>
                </anchor>
              </controlPr>
            </control>
          </mc:Choice>
        </mc:AlternateContent>
        <mc:AlternateContent xmlns:mc="http://schemas.openxmlformats.org/markup-compatibility/2006">
          <mc:Choice Requires="x14">
            <control shapeId="6152" r:id="rId11" name="Spinner 8">
              <controlPr defaultSize="0" autoPict="0">
                <anchor moveWithCells="1" sizeWithCells="1">
                  <from>
                    <xdr:col>7</xdr:col>
                    <xdr:colOff>209550</xdr:colOff>
                    <xdr:row>20</xdr:row>
                    <xdr:rowOff>19050</xdr:rowOff>
                  </from>
                  <to>
                    <xdr:col>7</xdr:col>
                    <xdr:colOff>523875</xdr:colOff>
                    <xdr:row>20</xdr:row>
                    <xdr:rowOff>295275</xdr:rowOff>
                  </to>
                </anchor>
              </controlPr>
            </control>
          </mc:Choice>
        </mc:AlternateContent>
        <mc:AlternateContent xmlns:mc="http://schemas.openxmlformats.org/markup-compatibility/2006">
          <mc:Choice Requires="x14">
            <control shapeId="6153" r:id="rId12" name="Spinner 9">
              <controlPr defaultSize="0" autoPict="0">
                <anchor moveWithCells="1" sizeWithCells="1">
                  <from>
                    <xdr:col>8</xdr:col>
                    <xdr:colOff>142875</xdr:colOff>
                    <xdr:row>20</xdr:row>
                    <xdr:rowOff>19050</xdr:rowOff>
                  </from>
                  <to>
                    <xdr:col>8</xdr:col>
                    <xdr:colOff>457200</xdr:colOff>
                    <xdr:row>20</xdr:row>
                    <xdr:rowOff>295275</xdr:rowOff>
                  </to>
                </anchor>
              </controlPr>
            </control>
          </mc:Choice>
        </mc:AlternateContent>
        <mc:AlternateContent xmlns:mc="http://schemas.openxmlformats.org/markup-compatibility/2006">
          <mc:Choice Requires="x14">
            <control shapeId="6154" r:id="rId13" name="Spinner 10">
              <controlPr defaultSize="0" autoPict="0">
                <anchor moveWithCells="1" sizeWithCells="1">
                  <from>
                    <xdr:col>9</xdr:col>
                    <xdr:colOff>142875</xdr:colOff>
                    <xdr:row>20</xdr:row>
                    <xdr:rowOff>19050</xdr:rowOff>
                  </from>
                  <to>
                    <xdr:col>9</xdr:col>
                    <xdr:colOff>457200</xdr:colOff>
                    <xdr:row>20</xdr:row>
                    <xdr:rowOff>295275</xdr:rowOff>
                  </to>
                </anchor>
              </controlPr>
            </control>
          </mc:Choice>
        </mc:AlternateContent>
        <mc:AlternateContent xmlns:mc="http://schemas.openxmlformats.org/markup-compatibility/2006">
          <mc:Choice Requires="x14">
            <control shapeId="6155" r:id="rId14" name="Spinner 11">
              <controlPr defaultSize="0" autoPict="0">
                <anchor moveWithCells="1" sizeWithCells="1">
                  <from>
                    <xdr:col>10</xdr:col>
                    <xdr:colOff>142875</xdr:colOff>
                    <xdr:row>20</xdr:row>
                    <xdr:rowOff>19050</xdr:rowOff>
                  </from>
                  <to>
                    <xdr:col>10</xdr:col>
                    <xdr:colOff>457200</xdr:colOff>
                    <xdr:row>20</xdr:row>
                    <xdr:rowOff>295275</xdr:rowOff>
                  </to>
                </anchor>
              </controlPr>
            </control>
          </mc:Choice>
        </mc:AlternateContent>
        <mc:AlternateContent xmlns:mc="http://schemas.openxmlformats.org/markup-compatibility/2006">
          <mc:Choice Requires="x14">
            <control shapeId="6156" r:id="rId15" name="Spinner 12">
              <controlPr defaultSize="0" autoPict="0">
                <anchor moveWithCells="1" sizeWithCells="1">
                  <from>
                    <xdr:col>11</xdr:col>
                    <xdr:colOff>142875</xdr:colOff>
                    <xdr:row>20</xdr:row>
                    <xdr:rowOff>28575</xdr:rowOff>
                  </from>
                  <to>
                    <xdr:col>11</xdr:col>
                    <xdr:colOff>457200</xdr:colOff>
                    <xdr:row>20</xdr:row>
                    <xdr:rowOff>304800</xdr:rowOff>
                  </to>
                </anchor>
              </controlPr>
            </control>
          </mc:Choice>
        </mc:AlternateContent>
        <mc:AlternateContent xmlns:mc="http://schemas.openxmlformats.org/markup-compatibility/2006">
          <mc:Choice Requires="x14">
            <control shapeId="6157" r:id="rId16" name="Spinner 13">
              <controlPr defaultSize="0" autoPict="0">
                <anchor moveWithCells="1" sizeWithCells="1">
                  <from>
                    <xdr:col>12</xdr:col>
                    <xdr:colOff>152400</xdr:colOff>
                    <xdr:row>20</xdr:row>
                    <xdr:rowOff>19050</xdr:rowOff>
                  </from>
                  <to>
                    <xdr:col>12</xdr:col>
                    <xdr:colOff>466725</xdr:colOff>
                    <xdr:row>20</xdr:row>
                    <xdr:rowOff>295275</xdr:rowOff>
                  </to>
                </anchor>
              </controlPr>
            </control>
          </mc:Choice>
        </mc:AlternateContent>
        <mc:AlternateContent xmlns:mc="http://schemas.openxmlformats.org/markup-compatibility/2006">
          <mc:Choice Requires="x14">
            <control shapeId="6158" r:id="rId17" name="Spinner 14">
              <controlPr defaultSize="0" autoPict="0">
                <anchor moveWithCells="1" sizeWithCells="1">
                  <from>
                    <xdr:col>13</xdr:col>
                    <xdr:colOff>133350</xdr:colOff>
                    <xdr:row>20</xdr:row>
                    <xdr:rowOff>19050</xdr:rowOff>
                  </from>
                  <to>
                    <xdr:col>13</xdr:col>
                    <xdr:colOff>447675</xdr:colOff>
                    <xdr:row>20</xdr:row>
                    <xdr:rowOff>295275</xdr:rowOff>
                  </to>
                </anchor>
              </controlPr>
            </control>
          </mc:Choice>
        </mc:AlternateContent>
        <mc:AlternateContent xmlns:mc="http://schemas.openxmlformats.org/markup-compatibility/2006">
          <mc:Choice Requires="x14">
            <control shapeId="6159" r:id="rId18" name="Spinner 15">
              <controlPr defaultSize="0" autoPict="0">
                <anchor moveWithCells="1" sizeWithCells="1">
                  <from>
                    <xdr:col>14</xdr:col>
                    <xdr:colOff>152400</xdr:colOff>
                    <xdr:row>20</xdr:row>
                    <xdr:rowOff>19050</xdr:rowOff>
                  </from>
                  <to>
                    <xdr:col>14</xdr:col>
                    <xdr:colOff>466725</xdr:colOff>
                    <xdr:row>20</xdr:row>
                    <xdr:rowOff>295275</xdr:rowOff>
                  </to>
                </anchor>
              </controlPr>
            </control>
          </mc:Choice>
        </mc:AlternateContent>
        <mc:AlternateContent xmlns:mc="http://schemas.openxmlformats.org/markup-compatibility/2006">
          <mc:Choice Requires="x14">
            <control shapeId="6160" r:id="rId19" name="Spinner 16">
              <controlPr defaultSize="0" autoPict="0">
                <anchor moveWithCells="1" sizeWithCells="1">
                  <from>
                    <xdr:col>15</xdr:col>
                    <xdr:colOff>161925</xdr:colOff>
                    <xdr:row>20</xdr:row>
                    <xdr:rowOff>19050</xdr:rowOff>
                  </from>
                  <to>
                    <xdr:col>15</xdr:col>
                    <xdr:colOff>476250</xdr:colOff>
                    <xdr:row>20</xdr:row>
                    <xdr:rowOff>295275</xdr:rowOff>
                  </to>
                </anchor>
              </controlPr>
            </control>
          </mc:Choice>
        </mc:AlternateContent>
        <mc:AlternateContent xmlns:mc="http://schemas.openxmlformats.org/markup-compatibility/2006">
          <mc:Choice Requires="x14">
            <control shapeId="6161" r:id="rId20" name="Spinner 17">
              <controlPr defaultSize="0" autoPict="0">
                <anchor moveWithCells="1" sizeWithCells="1">
                  <from>
                    <xdr:col>16</xdr:col>
                    <xdr:colOff>161925</xdr:colOff>
                    <xdr:row>20</xdr:row>
                    <xdr:rowOff>19050</xdr:rowOff>
                  </from>
                  <to>
                    <xdr:col>16</xdr:col>
                    <xdr:colOff>476250</xdr:colOff>
                    <xdr:row>20</xdr:row>
                    <xdr:rowOff>295275</xdr:rowOff>
                  </to>
                </anchor>
              </controlPr>
            </control>
          </mc:Choice>
        </mc:AlternateContent>
        <mc:AlternateContent xmlns:mc="http://schemas.openxmlformats.org/markup-compatibility/2006">
          <mc:Choice Requires="x14">
            <control shapeId="6162" r:id="rId21" name="Spinner 18">
              <controlPr defaultSize="0" autoPict="0">
                <anchor moveWithCells="1" sizeWithCells="1">
                  <from>
                    <xdr:col>17</xdr:col>
                    <xdr:colOff>142875</xdr:colOff>
                    <xdr:row>20</xdr:row>
                    <xdr:rowOff>19050</xdr:rowOff>
                  </from>
                  <to>
                    <xdr:col>17</xdr:col>
                    <xdr:colOff>457200</xdr:colOff>
                    <xdr:row>20</xdr:row>
                    <xdr:rowOff>295275</xdr:rowOff>
                  </to>
                </anchor>
              </controlPr>
            </control>
          </mc:Choice>
        </mc:AlternateContent>
        <mc:AlternateContent xmlns:mc="http://schemas.openxmlformats.org/markup-compatibility/2006">
          <mc:Choice Requires="x14">
            <control shapeId="6163" r:id="rId22" name="Spinner 19">
              <controlPr defaultSize="0" autoPict="0">
                <anchor moveWithCells="1" sizeWithCells="1">
                  <from>
                    <xdr:col>18</xdr:col>
                    <xdr:colOff>161925</xdr:colOff>
                    <xdr:row>20</xdr:row>
                    <xdr:rowOff>19050</xdr:rowOff>
                  </from>
                  <to>
                    <xdr:col>18</xdr:col>
                    <xdr:colOff>476250</xdr:colOff>
                    <xdr:row>20</xdr:row>
                    <xdr:rowOff>295275</xdr:rowOff>
                  </to>
                </anchor>
              </controlPr>
            </control>
          </mc:Choice>
        </mc:AlternateContent>
        <mc:AlternateContent xmlns:mc="http://schemas.openxmlformats.org/markup-compatibility/2006">
          <mc:Choice Requires="x14">
            <control shapeId="6164" r:id="rId23" name="Spinner 20">
              <controlPr defaultSize="0" autoPict="0">
                <anchor moveWithCells="1" sizeWithCells="1">
                  <from>
                    <xdr:col>19</xdr:col>
                    <xdr:colOff>152400</xdr:colOff>
                    <xdr:row>20</xdr:row>
                    <xdr:rowOff>19050</xdr:rowOff>
                  </from>
                  <to>
                    <xdr:col>19</xdr:col>
                    <xdr:colOff>466725</xdr:colOff>
                    <xdr:row>20</xdr:row>
                    <xdr:rowOff>295275</xdr:rowOff>
                  </to>
                </anchor>
              </controlPr>
            </control>
          </mc:Choice>
        </mc:AlternateContent>
        <mc:AlternateContent xmlns:mc="http://schemas.openxmlformats.org/markup-compatibility/2006">
          <mc:Choice Requires="x14">
            <control shapeId="6165" r:id="rId24" name="Spinner 21">
              <controlPr defaultSize="0" autoPict="0">
                <anchor moveWithCells="1" sizeWithCells="1">
                  <from>
                    <xdr:col>20</xdr:col>
                    <xdr:colOff>123825</xdr:colOff>
                    <xdr:row>20</xdr:row>
                    <xdr:rowOff>19050</xdr:rowOff>
                  </from>
                  <to>
                    <xdr:col>20</xdr:col>
                    <xdr:colOff>438150</xdr:colOff>
                    <xdr:row>20</xdr:row>
                    <xdr:rowOff>295275</xdr:rowOff>
                  </to>
                </anchor>
              </controlPr>
            </control>
          </mc:Choice>
        </mc:AlternateContent>
        <mc:AlternateContent xmlns:mc="http://schemas.openxmlformats.org/markup-compatibility/2006">
          <mc:Choice Requires="x14">
            <control shapeId="6166" r:id="rId25" name="Spinner 22">
              <controlPr defaultSize="0" autoPict="0">
                <anchor moveWithCells="1" sizeWithCells="1">
                  <from>
                    <xdr:col>1</xdr:col>
                    <xdr:colOff>142875</xdr:colOff>
                    <xdr:row>16</xdr:row>
                    <xdr:rowOff>28575</xdr:rowOff>
                  </from>
                  <to>
                    <xdr:col>1</xdr:col>
                    <xdr:colOff>466725</xdr:colOff>
                    <xdr:row>16</xdr:row>
                    <xdr:rowOff>304800</xdr:rowOff>
                  </to>
                </anchor>
              </controlPr>
            </control>
          </mc:Choice>
        </mc:AlternateContent>
        <mc:AlternateContent xmlns:mc="http://schemas.openxmlformats.org/markup-compatibility/2006">
          <mc:Choice Requires="x14">
            <control shapeId="6167" r:id="rId26" name="Spinner 23">
              <controlPr defaultSize="0" autoPict="0">
                <anchor moveWithCells="1" sizeWithCells="1">
                  <from>
                    <xdr:col>2</xdr:col>
                    <xdr:colOff>133350</xdr:colOff>
                    <xdr:row>16</xdr:row>
                    <xdr:rowOff>28575</xdr:rowOff>
                  </from>
                  <to>
                    <xdr:col>2</xdr:col>
                    <xdr:colOff>457200</xdr:colOff>
                    <xdr:row>16</xdr:row>
                    <xdr:rowOff>304800</xdr:rowOff>
                  </to>
                </anchor>
              </controlPr>
            </control>
          </mc:Choice>
        </mc:AlternateContent>
        <mc:AlternateContent xmlns:mc="http://schemas.openxmlformats.org/markup-compatibility/2006">
          <mc:Choice Requires="x14">
            <control shapeId="6168" r:id="rId27" name="Spinner 24">
              <controlPr defaultSize="0" autoPict="0">
                <anchor moveWithCells="1" sizeWithCells="1">
                  <from>
                    <xdr:col>3</xdr:col>
                    <xdr:colOff>142875</xdr:colOff>
                    <xdr:row>16</xdr:row>
                    <xdr:rowOff>28575</xdr:rowOff>
                  </from>
                  <to>
                    <xdr:col>3</xdr:col>
                    <xdr:colOff>466725</xdr:colOff>
                    <xdr:row>16</xdr:row>
                    <xdr:rowOff>304800</xdr:rowOff>
                  </to>
                </anchor>
              </controlPr>
            </control>
          </mc:Choice>
        </mc:AlternateContent>
        <mc:AlternateContent xmlns:mc="http://schemas.openxmlformats.org/markup-compatibility/2006">
          <mc:Choice Requires="x14">
            <control shapeId="6169" r:id="rId28" name="Spinner 25">
              <controlPr defaultSize="0" autoPict="0">
                <anchor moveWithCells="1" sizeWithCells="1">
                  <from>
                    <xdr:col>4</xdr:col>
                    <xdr:colOff>114300</xdr:colOff>
                    <xdr:row>16</xdr:row>
                    <xdr:rowOff>28575</xdr:rowOff>
                  </from>
                  <to>
                    <xdr:col>4</xdr:col>
                    <xdr:colOff>438150</xdr:colOff>
                    <xdr:row>16</xdr:row>
                    <xdr:rowOff>304800</xdr:rowOff>
                  </to>
                </anchor>
              </controlPr>
            </control>
          </mc:Choice>
        </mc:AlternateContent>
        <mc:AlternateContent xmlns:mc="http://schemas.openxmlformats.org/markup-compatibility/2006">
          <mc:Choice Requires="x14">
            <control shapeId="6170" r:id="rId29" name="Spinner 26">
              <controlPr defaultSize="0" autoPict="0">
                <anchor moveWithCells="1" sizeWithCells="1">
                  <from>
                    <xdr:col>5</xdr:col>
                    <xdr:colOff>123825</xdr:colOff>
                    <xdr:row>16</xdr:row>
                    <xdr:rowOff>28575</xdr:rowOff>
                  </from>
                  <to>
                    <xdr:col>5</xdr:col>
                    <xdr:colOff>447675</xdr:colOff>
                    <xdr:row>16</xdr:row>
                    <xdr:rowOff>304800</xdr:rowOff>
                  </to>
                </anchor>
              </controlPr>
            </control>
          </mc:Choice>
        </mc:AlternateContent>
        <mc:AlternateContent xmlns:mc="http://schemas.openxmlformats.org/markup-compatibility/2006">
          <mc:Choice Requires="x14">
            <control shapeId="6171" r:id="rId30" name="Spinner 27">
              <controlPr defaultSize="0" autoPict="0">
                <anchor moveWithCells="1" sizeWithCells="1">
                  <from>
                    <xdr:col>6</xdr:col>
                    <xdr:colOff>142875</xdr:colOff>
                    <xdr:row>16</xdr:row>
                    <xdr:rowOff>28575</xdr:rowOff>
                  </from>
                  <to>
                    <xdr:col>6</xdr:col>
                    <xdr:colOff>466725</xdr:colOff>
                    <xdr:row>16</xdr:row>
                    <xdr:rowOff>304800</xdr:rowOff>
                  </to>
                </anchor>
              </controlPr>
            </control>
          </mc:Choice>
        </mc:AlternateContent>
        <mc:AlternateContent xmlns:mc="http://schemas.openxmlformats.org/markup-compatibility/2006">
          <mc:Choice Requires="x14">
            <control shapeId="6172" r:id="rId31" name="Spinner 28">
              <controlPr defaultSize="0" autoPict="0">
                <anchor moveWithCells="1" sizeWithCells="1">
                  <from>
                    <xdr:col>7</xdr:col>
                    <xdr:colOff>133350</xdr:colOff>
                    <xdr:row>16</xdr:row>
                    <xdr:rowOff>28575</xdr:rowOff>
                  </from>
                  <to>
                    <xdr:col>7</xdr:col>
                    <xdr:colOff>457200</xdr:colOff>
                    <xdr:row>16</xdr:row>
                    <xdr:rowOff>304800</xdr:rowOff>
                  </to>
                </anchor>
              </controlPr>
            </control>
          </mc:Choice>
        </mc:AlternateContent>
        <mc:AlternateContent xmlns:mc="http://schemas.openxmlformats.org/markup-compatibility/2006">
          <mc:Choice Requires="x14">
            <control shapeId="6173" r:id="rId32" name="Spinner 29">
              <controlPr defaultSize="0" autoPict="0">
                <anchor moveWithCells="1" sizeWithCells="1">
                  <from>
                    <xdr:col>8</xdr:col>
                    <xdr:colOff>133350</xdr:colOff>
                    <xdr:row>16</xdr:row>
                    <xdr:rowOff>28575</xdr:rowOff>
                  </from>
                  <to>
                    <xdr:col>8</xdr:col>
                    <xdr:colOff>457200</xdr:colOff>
                    <xdr:row>16</xdr:row>
                    <xdr:rowOff>304800</xdr:rowOff>
                  </to>
                </anchor>
              </controlPr>
            </control>
          </mc:Choice>
        </mc:AlternateContent>
        <mc:AlternateContent xmlns:mc="http://schemas.openxmlformats.org/markup-compatibility/2006">
          <mc:Choice Requires="x14">
            <control shapeId="6174" r:id="rId33" name="Spinner 30">
              <controlPr defaultSize="0" autoPict="0">
                <anchor moveWithCells="1" sizeWithCells="1">
                  <from>
                    <xdr:col>9</xdr:col>
                    <xdr:colOff>133350</xdr:colOff>
                    <xdr:row>16</xdr:row>
                    <xdr:rowOff>28575</xdr:rowOff>
                  </from>
                  <to>
                    <xdr:col>9</xdr:col>
                    <xdr:colOff>457200</xdr:colOff>
                    <xdr:row>16</xdr:row>
                    <xdr:rowOff>304800</xdr:rowOff>
                  </to>
                </anchor>
              </controlPr>
            </control>
          </mc:Choice>
        </mc:AlternateContent>
        <mc:AlternateContent xmlns:mc="http://schemas.openxmlformats.org/markup-compatibility/2006">
          <mc:Choice Requires="x14">
            <control shapeId="6175" r:id="rId34" name="Spinner 31">
              <controlPr defaultSize="0" autoPict="0">
                <anchor moveWithCells="1" sizeWithCells="1">
                  <from>
                    <xdr:col>10</xdr:col>
                    <xdr:colOff>123825</xdr:colOff>
                    <xdr:row>16</xdr:row>
                    <xdr:rowOff>28575</xdr:rowOff>
                  </from>
                  <to>
                    <xdr:col>10</xdr:col>
                    <xdr:colOff>447675</xdr:colOff>
                    <xdr:row>16</xdr:row>
                    <xdr:rowOff>304800</xdr:rowOff>
                  </to>
                </anchor>
              </controlPr>
            </control>
          </mc:Choice>
        </mc:AlternateContent>
        <mc:AlternateContent xmlns:mc="http://schemas.openxmlformats.org/markup-compatibility/2006">
          <mc:Choice Requires="x14">
            <control shapeId="6176" r:id="rId35" name="Spinner 32">
              <controlPr defaultSize="0" autoPict="0">
                <anchor moveWithCells="1" sizeWithCells="1">
                  <from>
                    <xdr:col>11</xdr:col>
                    <xdr:colOff>133350</xdr:colOff>
                    <xdr:row>16</xdr:row>
                    <xdr:rowOff>28575</xdr:rowOff>
                  </from>
                  <to>
                    <xdr:col>11</xdr:col>
                    <xdr:colOff>457200</xdr:colOff>
                    <xdr:row>16</xdr:row>
                    <xdr:rowOff>304800</xdr:rowOff>
                  </to>
                </anchor>
              </controlPr>
            </control>
          </mc:Choice>
        </mc:AlternateContent>
        <mc:AlternateContent xmlns:mc="http://schemas.openxmlformats.org/markup-compatibility/2006">
          <mc:Choice Requires="x14">
            <control shapeId="6177" r:id="rId36" name="Spinner 33">
              <controlPr defaultSize="0" autoPict="0">
                <anchor moveWithCells="1" sizeWithCells="1">
                  <from>
                    <xdr:col>12</xdr:col>
                    <xdr:colOff>152400</xdr:colOff>
                    <xdr:row>16</xdr:row>
                    <xdr:rowOff>28575</xdr:rowOff>
                  </from>
                  <to>
                    <xdr:col>12</xdr:col>
                    <xdr:colOff>476250</xdr:colOff>
                    <xdr:row>16</xdr:row>
                    <xdr:rowOff>304800</xdr:rowOff>
                  </to>
                </anchor>
              </controlPr>
            </control>
          </mc:Choice>
        </mc:AlternateContent>
        <mc:AlternateContent xmlns:mc="http://schemas.openxmlformats.org/markup-compatibility/2006">
          <mc:Choice Requires="x14">
            <control shapeId="6178" r:id="rId37" name="Spinner 34">
              <controlPr defaultSize="0" autoPict="0">
                <anchor moveWithCells="1" sizeWithCells="1">
                  <from>
                    <xdr:col>13</xdr:col>
                    <xdr:colOff>133350</xdr:colOff>
                    <xdr:row>16</xdr:row>
                    <xdr:rowOff>28575</xdr:rowOff>
                  </from>
                  <to>
                    <xdr:col>13</xdr:col>
                    <xdr:colOff>457200</xdr:colOff>
                    <xdr:row>16</xdr:row>
                    <xdr:rowOff>304800</xdr:rowOff>
                  </to>
                </anchor>
              </controlPr>
            </control>
          </mc:Choice>
        </mc:AlternateContent>
        <mc:AlternateContent xmlns:mc="http://schemas.openxmlformats.org/markup-compatibility/2006">
          <mc:Choice Requires="x14">
            <control shapeId="6179" r:id="rId38" name="Spinner 35">
              <controlPr defaultSize="0" autoPict="0">
                <anchor moveWithCells="1" sizeWithCells="1">
                  <from>
                    <xdr:col>14</xdr:col>
                    <xdr:colOff>133350</xdr:colOff>
                    <xdr:row>16</xdr:row>
                    <xdr:rowOff>28575</xdr:rowOff>
                  </from>
                  <to>
                    <xdr:col>14</xdr:col>
                    <xdr:colOff>457200</xdr:colOff>
                    <xdr:row>16</xdr:row>
                    <xdr:rowOff>304800</xdr:rowOff>
                  </to>
                </anchor>
              </controlPr>
            </control>
          </mc:Choice>
        </mc:AlternateContent>
        <mc:AlternateContent xmlns:mc="http://schemas.openxmlformats.org/markup-compatibility/2006">
          <mc:Choice Requires="x14">
            <control shapeId="6180" r:id="rId39" name="Spinner 36">
              <controlPr defaultSize="0" autoPict="0">
                <anchor moveWithCells="1" sizeWithCells="1">
                  <from>
                    <xdr:col>15</xdr:col>
                    <xdr:colOff>142875</xdr:colOff>
                    <xdr:row>16</xdr:row>
                    <xdr:rowOff>28575</xdr:rowOff>
                  </from>
                  <to>
                    <xdr:col>15</xdr:col>
                    <xdr:colOff>466725</xdr:colOff>
                    <xdr:row>16</xdr:row>
                    <xdr:rowOff>304800</xdr:rowOff>
                  </to>
                </anchor>
              </controlPr>
            </control>
          </mc:Choice>
        </mc:AlternateContent>
        <mc:AlternateContent xmlns:mc="http://schemas.openxmlformats.org/markup-compatibility/2006">
          <mc:Choice Requires="x14">
            <control shapeId="6181" r:id="rId40" name="Spinner 37">
              <controlPr defaultSize="0" autoPict="0">
                <anchor moveWithCells="1" sizeWithCells="1">
                  <from>
                    <xdr:col>16</xdr:col>
                    <xdr:colOff>133350</xdr:colOff>
                    <xdr:row>16</xdr:row>
                    <xdr:rowOff>28575</xdr:rowOff>
                  </from>
                  <to>
                    <xdr:col>16</xdr:col>
                    <xdr:colOff>457200</xdr:colOff>
                    <xdr:row>16</xdr:row>
                    <xdr:rowOff>304800</xdr:rowOff>
                  </to>
                </anchor>
              </controlPr>
            </control>
          </mc:Choice>
        </mc:AlternateContent>
        <mc:AlternateContent xmlns:mc="http://schemas.openxmlformats.org/markup-compatibility/2006">
          <mc:Choice Requires="x14">
            <control shapeId="6182" r:id="rId41" name="Spinner 38">
              <controlPr defaultSize="0" autoPict="0">
                <anchor moveWithCells="1" sizeWithCells="1">
                  <from>
                    <xdr:col>17</xdr:col>
                    <xdr:colOff>114300</xdr:colOff>
                    <xdr:row>16</xdr:row>
                    <xdr:rowOff>28575</xdr:rowOff>
                  </from>
                  <to>
                    <xdr:col>17</xdr:col>
                    <xdr:colOff>438150</xdr:colOff>
                    <xdr:row>16</xdr:row>
                    <xdr:rowOff>304800</xdr:rowOff>
                  </to>
                </anchor>
              </controlPr>
            </control>
          </mc:Choice>
        </mc:AlternateContent>
        <mc:AlternateContent xmlns:mc="http://schemas.openxmlformats.org/markup-compatibility/2006">
          <mc:Choice Requires="x14">
            <control shapeId="6183" r:id="rId42" name="Spinner 39">
              <controlPr defaultSize="0" autoPict="0">
                <anchor moveWithCells="1" sizeWithCells="1">
                  <from>
                    <xdr:col>18</xdr:col>
                    <xdr:colOff>152400</xdr:colOff>
                    <xdr:row>16</xdr:row>
                    <xdr:rowOff>28575</xdr:rowOff>
                  </from>
                  <to>
                    <xdr:col>18</xdr:col>
                    <xdr:colOff>476250</xdr:colOff>
                    <xdr:row>16</xdr:row>
                    <xdr:rowOff>304800</xdr:rowOff>
                  </to>
                </anchor>
              </controlPr>
            </control>
          </mc:Choice>
        </mc:AlternateContent>
        <mc:AlternateContent xmlns:mc="http://schemas.openxmlformats.org/markup-compatibility/2006">
          <mc:Choice Requires="x14">
            <control shapeId="6184" r:id="rId43" name="Spinner 40">
              <controlPr defaultSize="0" autoPict="0">
                <anchor moveWithCells="1" sizeWithCells="1">
                  <from>
                    <xdr:col>19</xdr:col>
                    <xdr:colOff>123825</xdr:colOff>
                    <xdr:row>16</xdr:row>
                    <xdr:rowOff>28575</xdr:rowOff>
                  </from>
                  <to>
                    <xdr:col>19</xdr:col>
                    <xdr:colOff>447675</xdr:colOff>
                    <xdr:row>16</xdr:row>
                    <xdr:rowOff>304800</xdr:rowOff>
                  </to>
                </anchor>
              </controlPr>
            </control>
          </mc:Choice>
        </mc:AlternateContent>
        <mc:AlternateContent xmlns:mc="http://schemas.openxmlformats.org/markup-compatibility/2006">
          <mc:Choice Requires="x14">
            <control shapeId="6185" r:id="rId44" name="Spinner 41">
              <controlPr defaultSize="0" autoPict="0">
                <anchor moveWithCells="1" sizeWithCells="1">
                  <from>
                    <xdr:col>20</xdr:col>
                    <xdr:colOff>133350</xdr:colOff>
                    <xdr:row>16</xdr:row>
                    <xdr:rowOff>28575</xdr:rowOff>
                  </from>
                  <to>
                    <xdr:col>20</xdr:col>
                    <xdr:colOff>457200</xdr:colOff>
                    <xdr:row>16</xdr:row>
                    <xdr:rowOff>304800</xdr:rowOff>
                  </to>
                </anchor>
              </controlPr>
            </control>
          </mc:Choice>
        </mc:AlternateContent>
        <mc:AlternateContent xmlns:mc="http://schemas.openxmlformats.org/markup-compatibility/2006">
          <mc:Choice Requires="x14">
            <control shapeId="6186" r:id="rId45" name="Spinner 42">
              <controlPr defaultSize="0" autoPict="0">
                <anchor moveWithCells="1" sizeWithCells="1">
                  <from>
                    <xdr:col>9</xdr:col>
                    <xdr:colOff>161925</xdr:colOff>
                    <xdr:row>25</xdr:row>
                    <xdr:rowOff>19050</xdr:rowOff>
                  </from>
                  <to>
                    <xdr:col>9</xdr:col>
                    <xdr:colOff>552450</xdr:colOff>
                    <xdr:row>25</xdr:row>
                    <xdr:rowOff>295275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0B535-D70A-4D30-B775-3965FF7F6CF9}">
  <sheetPr>
    <pageSetUpPr fitToPage="1"/>
  </sheetPr>
  <dimension ref="A8:W76"/>
  <sheetViews>
    <sheetView workbookViewId="0">
      <selection activeCell="A27" sqref="A27"/>
    </sheetView>
  </sheetViews>
  <sheetFormatPr defaultRowHeight="15" x14ac:dyDescent="0.25"/>
  <cols>
    <col min="1" max="1" width="24.42578125" customWidth="1"/>
    <col min="2" max="21" width="11.5703125" customWidth="1"/>
    <col min="22" max="22" width="1.85546875" customWidth="1"/>
  </cols>
  <sheetData>
    <row r="8" spans="1:21" s="1" customFormat="1" ht="25.5" customHeight="1" x14ac:dyDescent="0.25">
      <c r="A8" s="12"/>
    </row>
    <row r="9" spans="1:21" s="1" customFormat="1" ht="25.5" customHeight="1" x14ac:dyDescent="0.25">
      <c r="A9" s="12"/>
    </row>
    <row r="10" spans="1:21" s="1" customFormat="1" ht="25.5" customHeight="1" x14ac:dyDescent="0.25">
      <c r="A10" s="12"/>
    </row>
    <row r="11" spans="1:21" s="1" customFormat="1" ht="25.5" customHeight="1" x14ac:dyDescent="0.25">
      <c r="A11" s="12"/>
    </row>
    <row r="12" spans="1:21" s="1" customFormat="1" ht="25.5" customHeight="1" x14ac:dyDescent="0.25">
      <c r="A12" s="12"/>
    </row>
    <row r="13" spans="1:21" s="1" customFormat="1" ht="25.5" customHeight="1" x14ac:dyDescent="0.25">
      <c r="A13" s="12"/>
    </row>
    <row r="14" spans="1:21" s="1" customFormat="1" ht="25.5" customHeight="1" x14ac:dyDescent="0.25">
      <c r="A14" s="12"/>
    </row>
    <row r="15" spans="1:21" s="1" customFormat="1" ht="25.5" customHeight="1" x14ac:dyDescent="0.25">
      <c r="A15" s="12"/>
    </row>
    <row r="16" spans="1:21" s="28" customFormat="1" ht="25.5" customHeight="1" x14ac:dyDescent="0.25">
      <c r="A16" s="26" t="str">
        <f>CONCATENATE("Tax = ", O26," Billion")</f>
        <v>Tax = 13.40 Billion</v>
      </c>
      <c r="B16" s="29" t="str">
        <f>'M23(2009)'!H43</f>
        <v/>
      </c>
      <c r="C16" s="29">
        <f>'M23(2009)'!H44</f>
        <v>7.4955000000000007</v>
      </c>
      <c r="D16" s="29">
        <f>'M23(2009)'!H45</f>
        <v>5.9044999999999996</v>
      </c>
      <c r="E16" s="29" t="str">
        <f>'M23(2009)'!H46</f>
        <v/>
      </c>
      <c r="F16" s="29" t="str">
        <f>'M23(2009)'!H47</f>
        <v/>
      </c>
      <c r="G16" s="29" t="str">
        <f>'M23(2009)'!H48</f>
        <v/>
      </c>
      <c r="H16" s="29" t="str">
        <f>'M23(2009)'!H49</f>
        <v/>
      </c>
      <c r="I16" s="29" t="str">
        <f>'M23(2009)'!H50</f>
        <v/>
      </c>
      <c r="J16" s="29" t="str">
        <f>'M23(2009)'!H51</f>
        <v/>
      </c>
      <c r="K16" s="29" t="str">
        <f>'M23(2009)'!H52</f>
        <v/>
      </c>
      <c r="L16" s="29" t="str">
        <f>'M23(2009)'!H53</f>
        <v/>
      </c>
      <c r="M16" s="29" t="str">
        <f>'M23(2009)'!H54</f>
        <v/>
      </c>
      <c r="N16" s="29" t="str">
        <f>'M23(2009)'!H55</f>
        <v/>
      </c>
      <c r="O16" s="29" t="str">
        <f>'M23(2009)'!H56</f>
        <v/>
      </c>
      <c r="P16" s="29" t="str">
        <f>'M23(2009)'!H57</f>
        <v/>
      </c>
      <c r="Q16" s="29" t="str">
        <f>'M23(2009)'!H58</f>
        <v/>
      </c>
      <c r="R16" s="29" t="str">
        <f>'M23(2009)'!H59</f>
        <v/>
      </c>
      <c r="S16" s="29" t="str">
        <f>'M23(2009)'!H60</f>
        <v/>
      </c>
      <c r="T16" s="29" t="str">
        <f>'M23(2009)'!H61</f>
        <v/>
      </c>
      <c r="U16" s="29" t="str">
        <f>'M23(2009)'!H62</f>
        <v/>
      </c>
    </row>
    <row r="17" spans="1:22" s="1" customFormat="1" ht="25.5" customHeight="1" x14ac:dyDescent="0.25">
      <c r="A17" s="12"/>
    </row>
    <row r="18" spans="1:22" s="1" customFormat="1" ht="25.5" customHeight="1" x14ac:dyDescent="0.25">
      <c r="A18" s="4" t="s">
        <v>10</v>
      </c>
      <c r="B18" s="9">
        <v>0</v>
      </c>
      <c r="C18" s="9">
        <v>9.5</v>
      </c>
      <c r="D18" s="9">
        <v>20</v>
      </c>
      <c r="E18" s="9">
        <v>0</v>
      </c>
      <c r="F18" s="9">
        <v>0</v>
      </c>
      <c r="G18" s="9">
        <v>0</v>
      </c>
      <c r="H18" s="9">
        <v>0</v>
      </c>
      <c r="I18" s="9">
        <v>0</v>
      </c>
      <c r="J18" s="9">
        <v>0</v>
      </c>
      <c r="K18" s="9">
        <v>0</v>
      </c>
      <c r="L18" s="9">
        <v>0</v>
      </c>
      <c r="M18" s="9">
        <v>0</v>
      </c>
      <c r="N18" s="9">
        <v>0</v>
      </c>
      <c r="O18" s="9">
        <v>0</v>
      </c>
      <c r="P18" s="9">
        <v>0</v>
      </c>
      <c r="Q18" s="9">
        <v>0</v>
      </c>
      <c r="R18" s="9">
        <v>0</v>
      </c>
      <c r="S18" s="9">
        <v>0</v>
      </c>
      <c r="T18" s="9">
        <v>0</v>
      </c>
      <c r="U18" s="9">
        <v>0</v>
      </c>
    </row>
    <row r="19" spans="1:22" s="28" customFormat="1" ht="25.5" customHeight="1" x14ac:dyDescent="0.25">
      <c r="A19" s="26" t="s">
        <v>27</v>
      </c>
      <c r="B19" s="27" t="str">
        <f>'M23(2009)'!I43</f>
        <v/>
      </c>
      <c r="C19" s="27">
        <f>'M23(2009)'!I44</f>
        <v>9.5000000000000001E-2</v>
      </c>
      <c r="D19" s="27">
        <f>'M23(2009)'!I45</f>
        <v>5.5702830188679241E-2</v>
      </c>
      <c r="E19" s="27" t="str">
        <f>'M23(2009)'!I46</f>
        <v/>
      </c>
      <c r="F19" s="27" t="str">
        <f>'M23(2009)'!I47</f>
        <v/>
      </c>
      <c r="G19" s="27" t="str">
        <f>'M23(2009)'!I48</f>
        <v/>
      </c>
      <c r="H19" s="27" t="str">
        <f>'M23(2009)'!I49</f>
        <v/>
      </c>
      <c r="I19" s="27" t="str">
        <f>'M23(2009)'!I50</f>
        <v/>
      </c>
      <c r="J19" s="27" t="str">
        <f>'M23(2009)'!I51</f>
        <v/>
      </c>
      <c r="K19" s="27" t="str">
        <f>'M23(2009)'!I52</f>
        <v/>
      </c>
      <c r="L19" s="27" t="str">
        <f>'M23(2009)'!I53</f>
        <v/>
      </c>
      <c r="M19" s="27" t="str">
        <f>'M23(2009)'!I54</f>
        <v/>
      </c>
      <c r="N19" s="27" t="str">
        <f>'M23(2009)'!I55</f>
        <v/>
      </c>
      <c r="O19" s="27" t="str">
        <f>'M23(2009)'!I56</f>
        <v/>
      </c>
      <c r="P19" s="27" t="str">
        <f>'M23(2009)'!I57</f>
        <v/>
      </c>
      <c r="Q19" s="27" t="str">
        <f>'M23(2009)'!I58</f>
        <v/>
      </c>
      <c r="R19" s="27" t="str">
        <f>'M23(2009)'!I59</f>
        <v/>
      </c>
      <c r="S19" s="27" t="str">
        <f>'M23(2009)'!I60</f>
        <v/>
      </c>
      <c r="T19" s="27" t="str">
        <f>'M23(2009)'!I61</f>
        <v/>
      </c>
      <c r="U19" s="27" t="str">
        <f>'M23(2009)'!I62</f>
        <v/>
      </c>
    </row>
    <row r="20" spans="1:22" s="1" customFormat="1" ht="25.5" customHeight="1" x14ac:dyDescent="0.25">
      <c r="A20" s="4" t="s">
        <v>9</v>
      </c>
      <c r="B20" s="53">
        <v>0</v>
      </c>
      <c r="C20" s="53">
        <v>9.5</v>
      </c>
      <c r="D20" s="53">
        <v>0</v>
      </c>
      <c r="E20" s="53">
        <v>0</v>
      </c>
      <c r="F20" s="53">
        <v>0</v>
      </c>
      <c r="G20" s="53">
        <v>0</v>
      </c>
      <c r="H20" s="53">
        <v>0</v>
      </c>
      <c r="I20" s="53">
        <v>0</v>
      </c>
      <c r="J20" s="53">
        <v>0</v>
      </c>
      <c r="K20" s="53">
        <v>0</v>
      </c>
      <c r="L20" s="53">
        <v>0</v>
      </c>
      <c r="M20" s="53">
        <v>0</v>
      </c>
      <c r="N20" s="53">
        <v>0</v>
      </c>
      <c r="O20" s="53">
        <v>0</v>
      </c>
      <c r="P20" s="53">
        <v>0</v>
      </c>
      <c r="Q20" s="53">
        <v>0</v>
      </c>
      <c r="R20" s="53">
        <v>0</v>
      </c>
      <c r="S20" s="53">
        <v>0</v>
      </c>
      <c r="T20" s="53">
        <v>0</v>
      </c>
      <c r="U20" s="53">
        <v>0</v>
      </c>
    </row>
    <row r="21" spans="1:22" s="1" customFormat="1" ht="25.5" customHeight="1" x14ac:dyDescent="0.25">
      <c r="A21" s="12"/>
    </row>
    <row r="22" spans="1:22" s="13" customFormat="1" ht="25.5" customHeight="1" x14ac:dyDescent="0.25">
      <c r="A22" s="17" t="str">
        <f>IF('M23(2009)'!D66&lt;0,"Error - Minimums too high",IF('M23(2009)'!D66&gt;1,"Error - Maximums too low",""))</f>
        <v/>
      </c>
      <c r="B22" s="16" t="str">
        <f t="shared" ref="B22:C22" si="0">IF(B20&gt;B18,"Error             min &gt; max","")</f>
        <v/>
      </c>
      <c r="C22" s="16" t="str">
        <f t="shared" si="0"/>
        <v/>
      </c>
      <c r="D22" s="16" t="str">
        <f>IF(D20&gt;D18,"Error             min &gt; max","")</f>
        <v/>
      </c>
      <c r="E22" s="16" t="str">
        <f t="shared" ref="E22:U22" si="1">IF(E20&gt;E18,"Error             min &gt; max","")</f>
        <v/>
      </c>
      <c r="F22" s="16" t="str">
        <f t="shared" si="1"/>
        <v/>
      </c>
      <c r="G22" s="16" t="str">
        <f t="shared" si="1"/>
        <v/>
      </c>
      <c r="H22" s="16" t="str">
        <f t="shared" si="1"/>
        <v/>
      </c>
      <c r="I22" s="16" t="str">
        <f t="shared" si="1"/>
        <v/>
      </c>
      <c r="J22" s="16" t="str">
        <f t="shared" si="1"/>
        <v/>
      </c>
      <c r="K22" s="16" t="str">
        <f t="shared" si="1"/>
        <v/>
      </c>
      <c r="L22" s="16" t="str">
        <f t="shared" si="1"/>
        <v/>
      </c>
      <c r="M22" s="16" t="str">
        <f t="shared" si="1"/>
        <v/>
      </c>
      <c r="N22" s="16" t="str">
        <f t="shared" si="1"/>
        <v/>
      </c>
      <c r="O22" s="16" t="str">
        <f t="shared" si="1"/>
        <v/>
      </c>
      <c r="P22" s="16" t="str">
        <f t="shared" si="1"/>
        <v/>
      </c>
      <c r="Q22" s="16" t="str">
        <f t="shared" si="1"/>
        <v/>
      </c>
      <c r="R22" s="16" t="str">
        <f t="shared" si="1"/>
        <v/>
      </c>
      <c r="S22" s="16" t="str">
        <f t="shared" si="1"/>
        <v/>
      </c>
      <c r="T22" s="16" t="str">
        <f t="shared" si="1"/>
        <v/>
      </c>
      <c r="U22" s="16" t="str">
        <f t="shared" si="1"/>
        <v/>
      </c>
    </row>
    <row r="23" spans="1:22" s="35" customFormat="1" ht="25.5" customHeight="1" x14ac:dyDescent="0.25">
      <c r="A23" s="31" t="s">
        <v>46</v>
      </c>
      <c r="B23" s="33"/>
      <c r="C23" s="33">
        <v>78.900000000000006</v>
      </c>
      <c r="D23" s="33">
        <v>106</v>
      </c>
      <c r="E23" s="33"/>
      <c r="F23" s="33"/>
      <c r="G23" s="33"/>
      <c r="H23" s="33"/>
      <c r="I23" s="33"/>
      <c r="J23" s="33"/>
      <c r="K23" s="33"/>
      <c r="L23" s="33"/>
      <c r="M23" s="33"/>
      <c r="N23" s="33"/>
      <c r="O23" s="34"/>
      <c r="P23" s="33"/>
      <c r="Q23" s="33"/>
      <c r="R23" s="33"/>
      <c r="S23" s="33"/>
      <c r="T23" s="33"/>
      <c r="U23" s="33"/>
    </row>
    <row r="24" spans="1:22" s="15" customFormat="1" ht="78" customHeight="1" x14ac:dyDescent="0.25">
      <c r="A24" s="4" t="s">
        <v>32</v>
      </c>
      <c r="B24" s="20"/>
      <c r="C24" s="20" t="s">
        <v>62</v>
      </c>
      <c r="D24" s="21" t="s">
        <v>61</v>
      </c>
      <c r="E24"/>
      <c r="F24"/>
      <c r="G24"/>
      <c r="H24"/>
      <c r="I24"/>
      <c r="J24"/>
      <c r="K24"/>
      <c r="L24"/>
      <c r="M24"/>
      <c r="N24"/>
      <c r="O24"/>
      <c r="P24"/>
      <c r="Q24"/>
      <c r="R24"/>
      <c r="S24"/>
      <c r="T24"/>
      <c r="U24"/>
    </row>
    <row r="25" spans="1:22" s="1" customFormat="1" ht="4.5" customHeight="1" thickBot="1" x14ac:dyDescent="0.3"/>
    <row r="26" spans="1:22" s="1" customFormat="1" ht="28.5" customHeight="1" x14ac:dyDescent="0.25">
      <c r="B26"/>
      <c r="C26" s="54">
        <v>13.4</v>
      </c>
      <c r="D26" s="5" t="s">
        <v>110</v>
      </c>
      <c r="H26" s="45" t="s">
        <v>103</v>
      </c>
      <c r="I26" s="46" t="str">
        <f>LOOKUP(V26,V74:V76,W74:W76)</f>
        <v>Revenue</v>
      </c>
      <c r="J26" s="47"/>
      <c r="K26" s="48" t="s">
        <v>45</v>
      </c>
      <c r="L26" s="49"/>
      <c r="O26" s="14" t="str">
        <f>TEXT(SUM(B16:U16),"00.00")</f>
        <v>13.40</v>
      </c>
      <c r="P26" s="1" t="s">
        <v>33</v>
      </c>
      <c r="V26" s="55">
        <v>1</v>
      </c>
    </row>
    <row r="27" spans="1:22" ht="15.75" thickBot="1" x14ac:dyDescent="0.3">
      <c r="A27" s="58" t="s">
        <v>171</v>
      </c>
      <c r="H27" s="50" t="s">
        <v>104</v>
      </c>
      <c r="I27" s="51"/>
      <c r="J27" s="51"/>
      <c r="K27" s="51"/>
      <c r="L27" s="52"/>
    </row>
    <row r="28" spans="1:22" s="1" customFormat="1" ht="25.5" customHeight="1" x14ac:dyDescent="0.25">
      <c r="A28" s="12"/>
      <c r="B28" s="1">
        <v>1</v>
      </c>
      <c r="C28" s="1">
        <v>2</v>
      </c>
      <c r="D28" s="1">
        <v>3</v>
      </c>
      <c r="E28" s="1">
        <v>4</v>
      </c>
      <c r="F28" s="1">
        <v>5</v>
      </c>
      <c r="G28" s="1">
        <v>6</v>
      </c>
      <c r="H28" s="1">
        <v>7</v>
      </c>
      <c r="I28" s="1">
        <v>8</v>
      </c>
      <c r="J28" s="1">
        <v>9</v>
      </c>
      <c r="K28" s="1">
        <v>10</v>
      </c>
      <c r="L28" s="1">
        <v>11</v>
      </c>
      <c r="M28" s="1">
        <v>12</v>
      </c>
      <c r="N28" s="1">
        <v>13</v>
      </c>
      <c r="O28" s="1">
        <v>14</v>
      </c>
      <c r="P28" s="1">
        <v>15</v>
      </c>
      <c r="Q28" s="1">
        <v>16</v>
      </c>
      <c r="R28" s="1">
        <v>17</v>
      </c>
      <c r="S28" s="1">
        <v>18</v>
      </c>
      <c r="T28" s="1">
        <v>19</v>
      </c>
      <c r="U28" s="1">
        <v>20</v>
      </c>
    </row>
    <row r="29" spans="1:22" x14ac:dyDescent="0.25">
      <c r="A29" t="s">
        <v>109</v>
      </c>
      <c r="B29" s="53">
        <v>0</v>
      </c>
      <c r="C29" s="53">
        <v>9.5</v>
      </c>
      <c r="D29" s="53">
        <v>20</v>
      </c>
      <c r="E29" s="53">
        <v>0</v>
      </c>
      <c r="F29" s="53">
        <v>0</v>
      </c>
      <c r="G29" s="53">
        <v>0</v>
      </c>
      <c r="H29" s="53">
        <v>0</v>
      </c>
      <c r="I29" s="53">
        <v>0</v>
      </c>
      <c r="J29" s="53">
        <v>0</v>
      </c>
      <c r="K29" s="53">
        <v>0</v>
      </c>
      <c r="L29" s="53">
        <v>0</v>
      </c>
      <c r="M29" s="53">
        <v>0</v>
      </c>
      <c r="N29" s="53">
        <v>0</v>
      </c>
      <c r="O29" s="53">
        <v>0</v>
      </c>
      <c r="P29" s="53">
        <v>0</v>
      </c>
      <c r="Q29" s="53">
        <v>0</v>
      </c>
      <c r="R29" s="53">
        <v>0</v>
      </c>
      <c r="S29" s="53">
        <v>0</v>
      </c>
      <c r="T29" s="53">
        <v>0</v>
      </c>
      <c r="U29" s="53">
        <v>0</v>
      </c>
    </row>
    <row r="31" spans="1:22" x14ac:dyDescent="0.25">
      <c r="A31" t="s">
        <v>100</v>
      </c>
    </row>
    <row r="32" spans="1:22" x14ac:dyDescent="0.25">
      <c r="A32" t="s">
        <v>115</v>
      </c>
    </row>
    <row r="34" spans="1:12" x14ac:dyDescent="0.25">
      <c r="A34" t="s">
        <v>114</v>
      </c>
    </row>
    <row r="40" spans="1:12" x14ac:dyDescent="0.25">
      <c r="A40" t="s">
        <v>59</v>
      </c>
    </row>
    <row r="42" spans="1:12" x14ac:dyDescent="0.25">
      <c r="B42" s="6" t="s">
        <v>0</v>
      </c>
      <c r="C42" s="6" t="s">
        <v>2</v>
      </c>
      <c r="D42" s="6" t="s">
        <v>3</v>
      </c>
      <c r="E42" s="6" t="s">
        <v>4</v>
      </c>
      <c r="F42" s="6" t="s">
        <v>7</v>
      </c>
      <c r="G42" s="6" t="s">
        <v>5</v>
      </c>
      <c r="H42" s="6" t="s">
        <v>6</v>
      </c>
      <c r="I42" s="6" t="s">
        <v>1</v>
      </c>
      <c r="J42" s="6"/>
      <c r="K42" s="6"/>
      <c r="L42" s="6"/>
    </row>
    <row r="43" spans="1:12" x14ac:dyDescent="0.25">
      <c r="A43">
        <f>'M23(2009)'!B24</f>
        <v>0</v>
      </c>
      <c r="B43" s="6">
        <v>1</v>
      </c>
      <c r="C43" s="6">
        <f>'M23(2009)'!B23</f>
        <v>0</v>
      </c>
      <c r="D43" s="6">
        <f>$C43*'M23(2009)'!B20/100</f>
        <v>0</v>
      </c>
      <c r="E43" s="6">
        <f>$C43*'M23(2009)'!B18/100</f>
        <v>0</v>
      </c>
      <c r="F43" s="6">
        <f t="shared" ref="F43:F62" si="2">E43-D43</f>
        <v>0</v>
      </c>
      <c r="G43" s="6"/>
      <c r="H43" s="7" t="str">
        <f>IF(((F43)*D$66+D43)=0,"",(F43)*D$66+D43)</f>
        <v/>
      </c>
      <c r="I43" s="8" t="str">
        <f t="shared" ref="I43" si="3">IF(OR(C43=0,E43=0), "",H43/C43)</f>
        <v/>
      </c>
      <c r="J43" s="6"/>
      <c r="K43" s="6"/>
      <c r="L43" s="6"/>
    </row>
    <row r="44" spans="1:12" x14ac:dyDescent="0.25">
      <c r="A44" t="str">
        <f>'M23(2009)'!C24</f>
        <v>Payroll Tax*</v>
      </c>
      <c r="B44" s="6">
        <v>2</v>
      </c>
      <c r="C44" s="6">
        <f>'M23(2009)'!C23</f>
        <v>78.900000000000006</v>
      </c>
      <c r="D44" s="6">
        <f>$C44*'M23(2009)'!C20/100</f>
        <v>7.4955000000000007</v>
      </c>
      <c r="E44" s="6">
        <f>$C44*'M23(2009)'!C18/100</f>
        <v>7.4955000000000007</v>
      </c>
      <c r="F44" s="6">
        <f t="shared" si="2"/>
        <v>0</v>
      </c>
      <c r="G44" s="6"/>
      <c r="H44" s="7">
        <f>IF(((F44)*D$66+D44)=0,"",(F44)*D$66+D44)</f>
        <v>7.4955000000000007</v>
      </c>
      <c r="I44" s="8">
        <f>IF(OR(C44=0,E44=0), "",H44/C44)</f>
        <v>9.5000000000000001E-2</v>
      </c>
      <c r="J44" s="6"/>
      <c r="K44" s="6"/>
      <c r="L44" s="6"/>
    </row>
    <row r="45" spans="1:12" x14ac:dyDescent="0.25">
      <c r="A45" t="str">
        <f>'M23(2009)'!D24</f>
        <v>Personal Income Tax</v>
      </c>
      <c r="B45" s="6">
        <v>3</v>
      </c>
      <c r="C45" s="6">
        <f>'M23(2009)'!D23</f>
        <v>106</v>
      </c>
      <c r="D45" s="6">
        <f>$C45*'M23(2009)'!D20/100</f>
        <v>0</v>
      </c>
      <c r="E45" s="6">
        <f>$C45*'M23(2009)'!D18/100</f>
        <v>21.2</v>
      </c>
      <c r="F45" s="6">
        <f t="shared" si="2"/>
        <v>21.2</v>
      </c>
      <c r="G45" s="6"/>
      <c r="H45" s="7">
        <f t="shared" ref="H45:H62" si="4">IF(((F45)*D$66+D45)=0,"",(F45)*D$66+D45)</f>
        <v>5.9044999999999996</v>
      </c>
      <c r="I45" s="8">
        <f t="shared" ref="I45:I62" si="5">IF(OR(C45=0,E45=0), "",H45/C45)</f>
        <v>5.5702830188679241E-2</v>
      </c>
      <c r="J45" s="6"/>
      <c r="K45" s="6"/>
      <c r="L45" s="6"/>
    </row>
    <row r="46" spans="1:12" x14ac:dyDescent="0.25">
      <c r="A46">
        <f>'M23(2009)'!E24</f>
        <v>0</v>
      </c>
      <c r="B46" s="6">
        <v>4</v>
      </c>
      <c r="C46" s="6">
        <f>'M23(2009)'!E23</f>
        <v>0</v>
      </c>
      <c r="D46" s="6">
        <f>$C46*'M23(2009)'!E20/100</f>
        <v>0</v>
      </c>
      <c r="E46" s="6">
        <f>$C46*'M23(2009)'!E18/100</f>
        <v>0</v>
      </c>
      <c r="F46" s="6">
        <f t="shared" si="2"/>
        <v>0</v>
      </c>
      <c r="G46" s="6"/>
      <c r="H46" s="7" t="str">
        <f t="shared" si="4"/>
        <v/>
      </c>
      <c r="I46" s="8" t="str">
        <f t="shared" si="5"/>
        <v/>
      </c>
      <c r="J46" s="6"/>
      <c r="K46" s="6"/>
      <c r="L46" s="6"/>
    </row>
    <row r="47" spans="1:12" x14ac:dyDescent="0.25">
      <c r="A47">
        <f>'M23(2009)'!F24</f>
        <v>0</v>
      </c>
      <c r="B47" s="6">
        <v>5</v>
      </c>
      <c r="C47" s="6">
        <f>'M23(2009)'!F23</f>
        <v>0</v>
      </c>
      <c r="D47" s="6">
        <f>$C47*'M23(2009)'!F20/100</f>
        <v>0</v>
      </c>
      <c r="E47" s="6">
        <f>$C47*'M23(2009)'!F18/100</f>
        <v>0</v>
      </c>
      <c r="F47" s="6">
        <f t="shared" si="2"/>
        <v>0</v>
      </c>
      <c r="G47" s="6"/>
      <c r="H47" s="7" t="str">
        <f t="shared" si="4"/>
        <v/>
      </c>
      <c r="I47" s="8" t="str">
        <f t="shared" si="5"/>
        <v/>
      </c>
      <c r="J47" s="6"/>
      <c r="K47" s="6"/>
      <c r="L47" s="6"/>
    </row>
    <row r="48" spans="1:12" x14ac:dyDescent="0.25">
      <c r="A48">
        <f>'M23(2009)'!G24</f>
        <v>0</v>
      </c>
      <c r="B48" s="6">
        <v>6</v>
      </c>
      <c r="C48" s="6">
        <f>'M23(2009)'!G23</f>
        <v>0</v>
      </c>
      <c r="D48" s="6">
        <f>$C48*'M23(2009)'!G20/100</f>
        <v>0</v>
      </c>
      <c r="E48" s="6">
        <f>$C48*'M23(2009)'!G18/100</f>
        <v>0</v>
      </c>
      <c r="F48" s="6">
        <f t="shared" si="2"/>
        <v>0</v>
      </c>
      <c r="G48" s="6"/>
      <c r="H48" s="7" t="str">
        <f t="shared" si="4"/>
        <v/>
      </c>
      <c r="I48" s="8" t="str">
        <f t="shared" si="5"/>
        <v/>
      </c>
    </row>
    <row r="49" spans="1:12" x14ac:dyDescent="0.25">
      <c r="A49">
        <f>'M23(2009)'!H24</f>
        <v>0</v>
      </c>
      <c r="B49" s="6">
        <v>7</v>
      </c>
      <c r="C49" s="6">
        <f>'M23(2009)'!H23</f>
        <v>0</v>
      </c>
      <c r="D49" s="6">
        <f>$C49*'M23(2009)'!H20/100</f>
        <v>0</v>
      </c>
      <c r="E49" s="6">
        <f>$C49*'M23(2009)'!H18/100</f>
        <v>0</v>
      </c>
      <c r="F49" s="6">
        <f t="shared" si="2"/>
        <v>0</v>
      </c>
      <c r="G49" s="6"/>
      <c r="H49" s="7" t="str">
        <f t="shared" si="4"/>
        <v/>
      </c>
      <c r="I49" s="8" t="str">
        <f t="shared" si="5"/>
        <v/>
      </c>
    </row>
    <row r="50" spans="1:12" x14ac:dyDescent="0.25">
      <c r="A50">
        <f>'M23(2009)'!I24</f>
        <v>0</v>
      </c>
      <c r="B50" s="6">
        <v>8</v>
      </c>
      <c r="C50" s="6">
        <f>'M23(2009)'!I23</f>
        <v>0</v>
      </c>
      <c r="D50" s="6">
        <f>$C50*'M23(2009)'!I20/100</f>
        <v>0</v>
      </c>
      <c r="E50" s="6">
        <f>$C50*'M23(2009)'!I18/100</f>
        <v>0</v>
      </c>
      <c r="F50" s="6">
        <f t="shared" si="2"/>
        <v>0</v>
      </c>
      <c r="G50" s="6"/>
      <c r="H50" s="7" t="str">
        <f t="shared" si="4"/>
        <v/>
      </c>
      <c r="I50" s="8" t="str">
        <f t="shared" si="5"/>
        <v/>
      </c>
    </row>
    <row r="51" spans="1:12" x14ac:dyDescent="0.25">
      <c r="A51">
        <f>'M23(2009)'!J24</f>
        <v>0</v>
      </c>
      <c r="B51" s="6">
        <v>9</v>
      </c>
      <c r="C51" s="6">
        <f>'M23(2009)'!J23</f>
        <v>0</v>
      </c>
      <c r="D51" s="6">
        <f>$C51*'M23(2009)'!J20/100</f>
        <v>0</v>
      </c>
      <c r="E51" s="6">
        <f>$C51*'M23(2009)'!J18/100</f>
        <v>0</v>
      </c>
      <c r="F51" s="6">
        <f t="shared" si="2"/>
        <v>0</v>
      </c>
      <c r="G51" s="6"/>
      <c r="H51" s="7" t="str">
        <f t="shared" si="4"/>
        <v/>
      </c>
      <c r="I51" s="8" t="str">
        <f t="shared" si="5"/>
        <v/>
      </c>
    </row>
    <row r="52" spans="1:12" x14ac:dyDescent="0.25">
      <c r="A52">
        <f>'M23(2009)'!K24</f>
        <v>0</v>
      </c>
      <c r="B52" s="6">
        <v>10</v>
      </c>
      <c r="C52" s="6">
        <f>'M23(2009)'!K23</f>
        <v>0</v>
      </c>
      <c r="D52" s="6">
        <f>$C52*'M23(2009)'!K20/100</f>
        <v>0</v>
      </c>
      <c r="E52" s="6">
        <f>$C52*'M23(2009)'!K18/100</f>
        <v>0</v>
      </c>
      <c r="F52" s="6">
        <f t="shared" si="2"/>
        <v>0</v>
      </c>
      <c r="G52" s="6"/>
      <c r="H52" s="7" t="str">
        <f t="shared" si="4"/>
        <v/>
      </c>
      <c r="I52" s="8" t="str">
        <f t="shared" si="5"/>
        <v/>
      </c>
    </row>
    <row r="53" spans="1:12" x14ac:dyDescent="0.25">
      <c r="A53">
        <f>'M23(2009)'!L24</f>
        <v>0</v>
      </c>
      <c r="B53" s="6">
        <v>11</v>
      </c>
      <c r="C53" s="6">
        <f>'M23(2009)'!L23</f>
        <v>0</v>
      </c>
      <c r="D53" s="6">
        <f>$C53*'M23(2009)'!L20/100</f>
        <v>0</v>
      </c>
      <c r="E53" s="6">
        <f>$C53*'M23(2009)'!L18/100</f>
        <v>0</v>
      </c>
      <c r="F53" s="6">
        <f t="shared" si="2"/>
        <v>0</v>
      </c>
      <c r="G53" s="6"/>
      <c r="H53" s="7" t="str">
        <f t="shared" si="4"/>
        <v/>
      </c>
      <c r="I53" s="8" t="str">
        <f t="shared" si="5"/>
        <v/>
      </c>
    </row>
    <row r="54" spans="1:12" x14ac:dyDescent="0.25">
      <c r="A54">
        <f>'M23(2009)'!M24</f>
        <v>0</v>
      </c>
      <c r="B54" s="6">
        <v>12</v>
      </c>
      <c r="C54" s="6">
        <f>'M23(2009)'!M23</f>
        <v>0</v>
      </c>
      <c r="D54" s="6">
        <f>$C54*'M23(2009)'!M20/100</f>
        <v>0</v>
      </c>
      <c r="E54" s="6">
        <f>$C54*'M23(2009)'!M18/100</f>
        <v>0</v>
      </c>
      <c r="F54" s="6">
        <f t="shared" si="2"/>
        <v>0</v>
      </c>
      <c r="G54" s="6"/>
      <c r="H54" s="7" t="str">
        <f t="shared" si="4"/>
        <v/>
      </c>
      <c r="I54" s="8" t="str">
        <f t="shared" si="5"/>
        <v/>
      </c>
    </row>
    <row r="55" spans="1:12" x14ac:dyDescent="0.25">
      <c r="A55">
        <f>'M23(2009)'!N24</f>
        <v>0</v>
      </c>
      <c r="B55" s="6">
        <v>13</v>
      </c>
      <c r="C55" s="6">
        <f>'M23(2009)'!N23</f>
        <v>0</v>
      </c>
      <c r="D55" s="6">
        <f>$C55*'M23(2009)'!N20/100</f>
        <v>0</v>
      </c>
      <c r="E55" s="6">
        <f>$C55*'M23(2009)'!N18/100</f>
        <v>0</v>
      </c>
      <c r="F55" s="6">
        <f t="shared" si="2"/>
        <v>0</v>
      </c>
      <c r="G55" s="6"/>
      <c r="H55" s="7" t="str">
        <f t="shared" si="4"/>
        <v/>
      </c>
      <c r="I55" s="8" t="str">
        <f t="shared" si="5"/>
        <v/>
      </c>
    </row>
    <row r="56" spans="1:12" x14ac:dyDescent="0.25">
      <c r="A56">
        <f>'M23(2009)'!O24</f>
        <v>0</v>
      </c>
      <c r="B56" s="6">
        <v>14</v>
      </c>
      <c r="C56" s="6">
        <f>'M23(2009)'!O23</f>
        <v>0</v>
      </c>
      <c r="D56" s="6">
        <f>$C56*'M23(2009)'!O20/100</f>
        <v>0</v>
      </c>
      <c r="E56" s="6">
        <f>$C56*'M23(2009)'!O18/100</f>
        <v>0</v>
      </c>
      <c r="F56" s="6">
        <f t="shared" si="2"/>
        <v>0</v>
      </c>
      <c r="G56" s="6"/>
      <c r="H56" s="7" t="str">
        <f t="shared" si="4"/>
        <v/>
      </c>
      <c r="I56" s="8" t="str">
        <f t="shared" si="5"/>
        <v/>
      </c>
    </row>
    <row r="57" spans="1:12" x14ac:dyDescent="0.25">
      <c r="A57">
        <f>'M23(2009)'!P24</f>
        <v>0</v>
      </c>
      <c r="B57" s="6">
        <v>15</v>
      </c>
      <c r="C57" s="6">
        <f>'M23(2009)'!P23</f>
        <v>0</v>
      </c>
      <c r="D57" s="6">
        <f>$C57*'M23(2009)'!P20/100</f>
        <v>0</v>
      </c>
      <c r="E57" s="6">
        <f>$C57*'M23(2009)'!P18/100</f>
        <v>0</v>
      </c>
      <c r="F57" s="6">
        <f t="shared" si="2"/>
        <v>0</v>
      </c>
      <c r="G57" s="6"/>
      <c r="H57" s="7" t="str">
        <f t="shared" si="4"/>
        <v/>
      </c>
      <c r="I57" s="8" t="str">
        <f t="shared" si="5"/>
        <v/>
      </c>
    </row>
    <row r="58" spans="1:12" x14ac:dyDescent="0.25">
      <c r="A58">
        <f>'M23(2009)'!Q24</f>
        <v>0</v>
      </c>
      <c r="B58" s="6">
        <v>16</v>
      </c>
      <c r="C58" s="6">
        <f>'M23(2009)'!Q23</f>
        <v>0</v>
      </c>
      <c r="D58" s="6">
        <f>$C58*'M23(2009)'!Q20/100</f>
        <v>0</v>
      </c>
      <c r="E58" s="6">
        <f>$C58*'M23(2009)'!Q18/100</f>
        <v>0</v>
      </c>
      <c r="F58" s="6">
        <f t="shared" si="2"/>
        <v>0</v>
      </c>
      <c r="G58" s="6"/>
      <c r="H58" s="7" t="str">
        <f t="shared" si="4"/>
        <v/>
      </c>
      <c r="I58" s="8" t="str">
        <f t="shared" si="5"/>
        <v/>
      </c>
    </row>
    <row r="59" spans="1:12" x14ac:dyDescent="0.25">
      <c r="A59">
        <f>'M23(2009)'!R24</f>
        <v>0</v>
      </c>
      <c r="B59" s="6">
        <v>17</v>
      </c>
      <c r="C59" s="6">
        <f>'M23(2009)'!R23</f>
        <v>0</v>
      </c>
      <c r="D59" s="6">
        <f>$C59*'M23(2009)'!R20/100</f>
        <v>0</v>
      </c>
      <c r="E59" s="6">
        <f>$C59*'M23(2009)'!R18/100</f>
        <v>0</v>
      </c>
      <c r="F59" s="6">
        <f t="shared" si="2"/>
        <v>0</v>
      </c>
      <c r="G59" s="6"/>
      <c r="H59" s="7" t="str">
        <f t="shared" si="4"/>
        <v/>
      </c>
      <c r="I59" s="8" t="str">
        <f t="shared" si="5"/>
        <v/>
      </c>
    </row>
    <row r="60" spans="1:12" x14ac:dyDescent="0.25">
      <c r="A60">
        <f>'M23(2009)'!S24</f>
        <v>0</v>
      </c>
      <c r="B60" s="6">
        <v>18</v>
      </c>
      <c r="C60" s="6">
        <f>'M23(2009)'!S23</f>
        <v>0</v>
      </c>
      <c r="D60" s="6">
        <f>$C60*'M23(2009)'!S20/100</f>
        <v>0</v>
      </c>
      <c r="E60" s="6">
        <f>$C60*'M23(2009)'!S18/100</f>
        <v>0</v>
      </c>
      <c r="F60" s="6">
        <f t="shared" si="2"/>
        <v>0</v>
      </c>
      <c r="G60" s="6"/>
      <c r="H60" s="7" t="str">
        <f t="shared" si="4"/>
        <v/>
      </c>
      <c r="I60" s="8" t="str">
        <f t="shared" si="5"/>
        <v/>
      </c>
    </row>
    <row r="61" spans="1:12" x14ac:dyDescent="0.25">
      <c r="A61">
        <f>'M23(2009)'!T24</f>
        <v>0</v>
      </c>
      <c r="B61" s="6">
        <v>19</v>
      </c>
      <c r="C61" s="6">
        <f>'M23(2009)'!T23</f>
        <v>0</v>
      </c>
      <c r="D61" s="6">
        <f>$C61*'M23(2009)'!T20/100</f>
        <v>0</v>
      </c>
      <c r="E61" s="6">
        <f>$C61*'M23(2009)'!T18/100</f>
        <v>0</v>
      </c>
      <c r="F61" s="6">
        <f t="shared" si="2"/>
        <v>0</v>
      </c>
      <c r="G61" s="6"/>
      <c r="H61" s="7" t="str">
        <f t="shared" si="4"/>
        <v/>
      </c>
      <c r="I61" s="8" t="str">
        <f t="shared" si="5"/>
        <v/>
      </c>
    </row>
    <row r="62" spans="1:12" x14ac:dyDescent="0.25">
      <c r="A62">
        <f>'M23(2009)'!U24</f>
        <v>0</v>
      </c>
      <c r="B62" s="6">
        <v>20</v>
      </c>
      <c r="C62" s="6">
        <f>'M23(2009)'!U23</f>
        <v>0</v>
      </c>
      <c r="D62" s="6">
        <f>$C62*'M23(2009)'!U20/100</f>
        <v>0</v>
      </c>
      <c r="E62" s="6">
        <f>$C62*'M23(2009)'!U18/100</f>
        <v>0</v>
      </c>
      <c r="F62" s="6">
        <f t="shared" si="2"/>
        <v>0</v>
      </c>
      <c r="G62" s="6"/>
      <c r="H62" s="7" t="str">
        <f t="shared" si="4"/>
        <v/>
      </c>
      <c r="I62" s="8" t="str">
        <f t="shared" si="5"/>
        <v/>
      </c>
    </row>
    <row r="63" spans="1:12" x14ac:dyDescent="0.25">
      <c r="B63" s="6"/>
      <c r="C63" s="6"/>
      <c r="D63" s="6"/>
      <c r="E63" s="6"/>
      <c r="F63" s="6"/>
      <c r="G63" s="6"/>
      <c r="H63" s="6"/>
      <c r="I63" s="6"/>
      <c r="J63" s="6"/>
      <c r="K63" s="6"/>
      <c r="L63" s="6"/>
    </row>
    <row r="64" spans="1:12" x14ac:dyDescent="0.25">
      <c r="B64" s="6" t="s">
        <v>28</v>
      </c>
      <c r="C64" s="6"/>
      <c r="D64" s="6">
        <f>SUM(D43:D63)</f>
        <v>7.4955000000000007</v>
      </c>
      <c r="E64" s="6">
        <f>SUM(E43:E63)</f>
        <v>28.695499999999999</v>
      </c>
      <c r="F64" s="6">
        <f>SUM(F43:F63)</f>
        <v>21.2</v>
      </c>
      <c r="G64" s="6"/>
      <c r="H64" s="6">
        <f>SUM(H43:H63)</f>
        <v>13.4</v>
      </c>
      <c r="I64" s="6"/>
      <c r="J64" s="7">
        <f>'M23(2009)'!C26</f>
        <v>13.4</v>
      </c>
      <c r="K64" s="6" t="s">
        <v>8</v>
      </c>
      <c r="L64" s="6"/>
    </row>
    <row r="65" spans="1:23" x14ac:dyDescent="0.25">
      <c r="B65" s="6"/>
      <c r="C65" s="6"/>
      <c r="D65" s="6"/>
      <c r="E65" s="6"/>
      <c r="F65" s="6"/>
      <c r="G65" s="6"/>
      <c r="H65" s="6"/>
      <c r="I65" s="6"/>
      <c r="J65" s="6"/>
      <c r="K65" s="6"/>
      <c r="L65" s="6"/>
    </row>
    <row r="66" spans="1:23" x14ac:dyDescent="0.25">
      <c r="B66" s="6" t="s">
        <v>24</v>
      </c>
      <c r="C66" s="6"/>
      <c r="D66" s="6">
        <f>(J64-D64)/F64</f>
        <v>0.27851415094339621</v>
      </c>
      <c r="E66" s="6"/>
      <c r="F66" s="6"/>
      <c r="G66" s="6"/>
      <c r="H66" s="6"/>
      <c r="I66" s="6"/>
      <c r="J66" s="6"/>
      <c r="K66" s="6"/>
      <c r="L66" s="6"/>
    </row>
    <row r="69" spans="1:23" x14ac:dyDescent="0.25">
      <c r="B69">
        <f>'M23(2009)'!B24</f>
        <v>0</v>
      </c>
      <c r="C69" t="str">
        <f>'M23(2009)'!C24</f>
        <v>Payroll Tax*</v>
      </c>
      <c r="D69" t="str">
        <f>'M23(2009)'!D24</f>
        <v>Personal Income Tax</v>
      </c>
      <c r="E69">
        <f>'M23(2009)'!E24</f>
        <v>0</v>
      </c>
      <c r="F69">
        <f>'M23(2009)'!F24</f>
        <v>0</v>
      </c>
      <c r="G69">
        <f>'M23(2009)'!G24</f>
        <v>0</v>
      </c>
      <c r="H69">
        <f>'M23(2009)'!H24</f>
        <v>0</v>
      </c>
      <c r="I69">
        <f>'M23(2009)'!I24</f>
        <v>0</v>
      </c>
      <c r="J69">
        <f>'M23(2009)'!J24</f>
        <v>0</v>
      </c>
      <c r="K69">
        <f>'M23(2009)'!K24</f>
        <v>0</v>
      </c>
      <c r="L69">
        <f>'M23(2009)'!L24</f>
        <v>0</v>
      </c>
      <c r="M69">
        <f>'M23(2009)'!M24</f>
        <v>0</v>
      </c>
      <c r="N69">
        <f>'M23(2009)'!N24</f>
        <v>0</v>
      </c>
      <c r="O69">
        <f>'M23(2009)'!O24</f>
        <v>0</v>
      </c>
      <c r="P69">
        <f>'M23(2009)'!P24</f>
        <v>0</v>
      </c>
      <c r="Q69">
        <f>'M23(2009)'!Q24</f>
        <v>0</v>
      </c>
      <c r="R69">
        <f>'M23(2009)'!R24</f>
        <v>0</v>
      </c>
      <c r="S69">
        <f>'M23(2009)'!S24</f>
        <v>0</v>
      </c>
      <c r="T69">
        <f>'M23(2009)'!T24</f>
        <v>0</v>
      </c>
      <c r="U69">
        <f>'M23(2009)'!U24</f>
        <v>0</v>
      </c>
    </row>
    <row r="70" spans="1:23" x14ac:dyDescent="0.25">
      <c r="A70" s="11" t="str">
        <f>LOOKUP($V26,$V74:$V76,A74:A76)</f>
        <v>Tax = 13.40 Billion</v>
      </c>
      <c r="B70" s="11" t="str">
        <f t="shared" ref="B70:U70" si="6">LOOKUP($V26,$V74:$V76,B74:B76)</f>
        <v/>
      </c>
      <c r="C70" s="11">
        <f t="shared" si="6"/>
        <v>7.4955000000000007</v>
      </c>
      <c r="D70" s="11">
        <f t="shared" si="6"/>
        <v>5.9044999999999996</v>
      </c>
      <c r="E70" s="11" t="str">
        <f t="shared" si="6"/>
        <v/>
      </c>
      <c r="F70" s="11" t="str">
        <f t="shared" si="6"/>
        <v/>
      </c>
      <c r="G70" s="11" t="str">
        <f t="shared" si="6"/>
        <v/>
      </c>
      <c r="H70" s="11" t="str">
        <f t="shared" si="6"/>
        <v/>
      </c>
      <c r="I70" s="11" t="str">
        <f t="shared" si="6"/>
        <v/>
      </c>
      <c r="J70" s="11" t="str">
        <f t="shared" si="6"/>
        <v/>
      </c>
      <c r="K70" s="11" t="str">
        <f t="shared" si="6"/>
        <v/>
      </c>
      <c r="L70" s="11" t="str">
        <f t="shared" si="6"/>
        <v/>
      </c>
      <c r="M70" s="11" t="str">
        <f t="shared" si="6"/>
        <v/>
      </c>
      <c r="N70" s="11" t="str">
        <f t="shared" si="6"/>
        <v/>
      </c>
      <c r="O70" s="11" t="str">
        <f t="shared" si="6"/>
        <v/>
      </c>
      <c r="P70" s="11" t="str">
        <f t="shared" si="6"/>
        <v/>
      </c>
      <c r="Q70" s="11" t="str">
        <f t="shared" si="6"/>
        <v/>
      </c>
      <c r="R70" s="11" t="str">
        <f t="shared" si="6"/>
        <v/>
      </c>
      <c r="S70" s="11" t="str">
        <f t="shared" si="6"/>
        <v/>
      </c>
      <c r="T70" s="11" t="str">
        <f t="shared" si="6"/>
        <v/>
      </c>
      <c r="U70" s="11" t="str">
        <f t="shared" si="6"/>
        <v/>
      </c>
    </row>
    <row r="71" spans="1:23" x14ac:dyDescent="0.25">
      <c r="A71" t="s">
        <v>34</v>
      </c>
      <c r="B71" s="11">
        <f>'M23(2009)'!B18*'M23(2009)'!B23/100</f>
        <v>0</v>
      </c>
      <c r="C71" s="11">
        <f>'M23(2009)'!C18*'M23(2009)'!C23/100</f>
        <v>7.4955000000000007</v>
      </c>
      <c r="D71" s="11">
        <f>'M23(2009)'!D18*'M23(2009)'!D23/100</f>
        <v>21.2</v>
      </c>
      <c r="E71" s="11">
        <f>'M23(2009)'!E18*'M23(2009)'!E23/100</f>
        <v>0</v>
      </c>
      <c r="F71" s="11">
        <f>'M23(2009)'!F18*'M23(2009)'!F23/100</f>
        <v>0</v>
      </c>
      <c r="G71" s="11">
        <f>'M23(2009)'!G18*'M23(2009)'!G23/100</f>
        <v>0</v>
      </c>
      <c r="H71" s="11">
        <f>'M23(2009)'!H18*'M23(2009)'!H23/100</f>
        <v>0</v>
      </c>
      <c r="I71" s="11">
        <f>'M23(2009)'!I18*'M23(2009)'!I23/100</f>
        <v>0</v>
      </c>
      <c r="J71" s="11">
        <f>'M23(2009)'!J18*'M23(2009)'!J23/100</f>
        <v>0</v>
      </c>
      <c r="K71" s="11">
        <f>'M23(2009)'!K18*'M23(2009)'!K23/100</f>
        <v>0</v>
      </c>
      <c r="L71" s="11">
        <f>'M23(2009)'!L18*'M23(2009)'!L23/100</f>
        <v>0</v>
      </c>
      <c r="M71" s="11">
        <f>'M23(2009)'!M18*'M23(2009)'!M23/100</f>
        <v>0</v>
      </c>
      <c r="N71" s="11">
        <f>'M23(2009)'!N18*'M23(2009)'!N23/100</f>
        <v>0</v>
      </c>
      <c r="O71" s="11">
        <f>'M23(2009)'!O18*'M23(2009)'!O23/100</f>
        <v>0</v>
      </c>
      <c r="P71" s="11">
        <f>'M23(2009)'!P18*'M23(2009)'!P23/100</f>
        <v>0</v>
      </c>
      <c r="Q71" s="11">
        <f>'M23(2009)'!Q18*'M23(2009)'!Q23/100</f>
        <v>0</v>
      </c>
      <c r="R71" s="11">
        <f>'M23(2009)'!R18*'M23(2009)'!R23/100</f>
        <v>0</v>
      </c>
      <c r="S71" s="11">
        <f>'M23(2009)'!S18*'M23(2009)'!S23/100</f>
        <v>0</v>
      </c>
      <c r="T71" s="11">
        <f>'M23(2009)'!T18*'M23(2009)'!T23/100</f>
        <v>0</v>
      </c>
      <c r="U71" s="11">
        <f>'M23(2009)'!U18*'M23(2009)'!U23/100</f>
        <v>0</v>
      </c>
    </row>
    <row r="72" spans="1:23" x14ac:dyDescent="0.25">
      <c r="A72" t="s">
        <v>35</v>
      </c>
      <c r="B72" s="11">
        <f>'M23(2009)'!B20*'M23(2009)'!B23/100</f>
        <v>0</v>
      </c>
      <c r="C72" s="11">
        <f>'M23(2009)'!C20*'M23(2009)'!C23/100</f>
        <v>7.4955000000000007</v>
      </c>
      <c r="D72" s="11">
        <f>'M23(2009)'!D20*'M23(2009)'!D23/100</f>
        <v>0</v>
      </c>
      <c r="E72" s="11">
        <f>'M23(2009)'!E20*'M23(2009)'!E23/100</f>
        <v>0</v>
      </c>
      <c r="F72" s="11">
        <f>'M23(2009)'!F20*'M23(2009)'!F23/100</f>
        <v>0</v>
      </c>
      <c r="G72" s="11">
        <f>'M23(2009)'!G20*'M23(2009)'!G23/100</f>
        <v>0</v>
      </c>
      <c r="H72" s="11">
        <f>'M23(2009)'!H20*'M23(2009)'!H23/100</f>
        <v>0</v>
      </c>
      <c r="I72" s="11">
        <f>'M23(2009)'!I20*'M23(2009)'!I23/100</f>
        <v>0</v>
      </c>
      <c r="J72" s="11">
        <f>'M23(2009)'!J20*'M23(2009)'!J23/100</f>
        <v>0</v>
      </c>
      <c r="K72" s="11">
        <f>'M23(2009)'!K20*'M23(2009)'!K23/100</f>
        <v>0</v>
      </c>
      <c r="L72" s="11">
        <f>'M23(2009)'!L20*'M23(2009)'!L23/100</f>
        <v>0</v>
      </c>
      <c r="M72" s="11">
        <f>'M23(2009)'!M20*'M23(2009)'!M23/100</f>
        <v>0</v>
      </c>
      <c r="N72" s="11">
        <f>'M23(2009)'!N20*'M23(2009)'!N23/100</f>
        <v>0</v>
      </c>
      <c r="O72" s="11">
        <f>'M23(2009)'!O20*'M23(2009)'!O23/100</f>
        <v>0</v>
      </c>
      <c r="P72" s="11">
        <f>'M23(2009)'!P20*'M23(2009)'!P23/100</f>
        <v>0</v>
      </c>
      <c r="Q72" s="11">
        <f>'M23(2009)'!Q20*'M23(2009)'!Q23/100</f>
        <v>0</v>
      </c>
      <c r="R72" s="11">
        <f>'M23(2009)'!R20*'M23(2009)'!R23/100</f>
        <v>0</v>
      </c>
      <c r="S72" s="11">
        <f>'M23(2009)'!S20*'M23(2009)'!S23/100</f>
        <v>0</v>
      </c>
      <c r="T72" s="11">
        <f>'M23(2009)'!T20*'M23(2009)'!T23/100</f>
        <v>0</v>
      </c>
      <c r="U72" s="11">
        <f>'M23(2009)'!U20*'M23(2009)'!U23/100</f>
        <v>0</v>
      </c>
    </row>
    <row r="73" spans="1:23" x14ac:dyDescent="0.25">
      <c r="B73" s="11"/>
      <c r="C73" s="11"/>
      <c r="D73" s="11"/>
      <c r="E73" s="11"/>
      <c r="F73" s="11"/>
      <c r="G73" s="11"/>
      <c r="H73" s="11"/>
      <c r="I73" s="11"/>
      <c r="J73" s="11"/>
      <c r="K73" s="11"/>
      <c r="L73" s="11"/>
      <c r="M73" s="11"/>
      <c r="N73" s="11"/>
      <c r="O73" s="11"/>
      <c r="P73" s="11"/>
      <c r="Q73" s="11"/>
      <c r="R73" s="11"/>
      <c r="S73" s="11"/>
      <c r="T73" s="11"/>
      <c r="U73" s="11"/>
    </row>
    <row r="74" spans="1:23" x14ac:dyDescent="0.25">
      <c r="A74" t="str">
        <f>A16</f>
        <v>Tax = 13.40 Billion</v>
      </c>
      <c r="B74" s="11" t="str">
        <f t="shared" ref="B74:U74" si="7">B16</f>
        <v/>
      </c>
      <c r="C74" s="11">
        <f t="shared" si="7"/>
        <v>7.4955000000000007</v>
      </c>
      <c r="D74" s="11">
        <f t="shared" si="7"/>
        <v>5.9044999999999996</v>
      </c>
      <c r="E74" s="11" t="str">
        <f t="shared" si="7"/>
        <v/>
      </c>
      <c r="F74" s="11" t="str">
        <f t="shared" si="7"/>
        <v/>
      </c>
      <c r="G74" s="11" t="str">
        <f t="shared" si="7"/>
        <v/>
      </c>
      <c r="H74" s="11" t="str">
        <f t="shared" si="7"/>
        <v/>
      </c>
      <c r="I74" s="11" t="str">
        <f t="shared" si="7"/>
        <v/>
      </c>
      <c r="J74" s="11" t="str">
        <f t="shared" si="7"/>
        <v/>
      </c>
      <c r="K74" s="11" t="str">
        <f t="shared" si="7"/>
        <v/>
      </c>
      <c r="L74" s="11" t="str">
        <f t="shared" si="7"/>
        <v/>
      </c>
      <c r="M74" s="11" t="str">
        <f t="shared" si="7"/>
        <v/>
      </c>
      <c r="N74" s="11" t="str">
        <f t="shared" si="7"/>
        <v/>
      </c>
      <c r="O74" s="11" t="str">
        <f t="shared" si="7"/>
        <v/>
      </c>
      <c r="P74" s="11" t="str">
        <f t="shared" si="7"/>
        <v/>
      </c>
      <c r="Q74" s="11" t="str">
        <f t="shared" si="7"/>
        <v/>
      </c>
      <c r="R74" s="11" t="str">
        <f t="shared" si="7"/>
        <v/>
      </c>
      <c r="S74" s="11" t="str">
        <f t="shared" si="7"/>
        <v/>
      </c>
      <c r="T74" s="11" t="str">
        <f t="shared" si="7"/>
        <v/>
      </c>
      <c r="U74" s="11" t="str">
        <f t="shared" si="7"/>
        <v/>
      </c>
      <c r="V74">
        <v>1</v>
      </c>
      <c r="W74" t="s">
        <v>102</v>
      </c>
    </row>
    <row r="75" spans="1:23" x14ac:dyDescent="0.25">
      <c r="A75" s="43" t="str">
        <f>A23</f>
        <v>Tax Base (Billions)</v>
      </c>
      <c r="B75" s="43">
        <f t="shared" ref="B75:U75" si="8">B23</f>
        <v>0</v>
      </c>
      <c r="C75" s="43">
        <f t="shared" si="8"/>
        <v>78.900000000000006</v>
      </c>
      <c r="D75" s="43">
        <f t="shared" si="8"/>
        <v>106</v>
      </c>
      <c r="E75" s="43">
        <f t="shared" si="8"/>
        <v>0</v>
      </c>
      <c r="F75" s="43">
        <f t="shared" si="8"/>
        <v>0</v>
      </c>
      <c r="G75" s="43">
        <f t="shared" si="8"/>
        <v>0</v>
      </c>
      <c r="H75" s="43">
        <f t="shared" si="8"/>
        <v>0</v>
      </c>
      <c r="I75" s="43">
        <f t="shared" si="8"/>
        <v>0</v>
      </c>
      <c r="J75" s="43">
        <f t="shared" si="8"/>
        <v>0</v>
      </c>
      <c r="K75" s="43">
        <f t="shared" si="8"/>
        <v>0</v>
      </c>
      <c r="L75" s="43">
        <f t="shared" si="8"/>
        <v>0</v>
      </c>
      <c r="M75" s="43">
        <f t="shared" si="8"/>
        <v>0</v>
      </c>
      <c r="N75" s="43">
        <f t="shared" si="8"/>
        <v>0</v>
      </c>
      <c r="O75" s="43">
        <f t="shared" si="8"/>
        <v>0</v>
      </c>
      <c r="P75" s="43">
        <f t="shared" si="8"/>
        <v>0</v>
      </c>
      <c r="Q75" s="43">
        <f t="shared" si="8"/>
        <v>0</v>
      </c>
      <c r="R75" s="43">
        <f t="shared" si="8"/>
        <v>0</v>
      </c>
      <c r="S75" s="43">
        <f t="shared" si="8"/>
        <v>0</v>
      </c>
      <c r="T75" s="43">
        <f t="shared" si="8"/>
        <v>0</v>
      </c>
      <c r="U75" s="43">
        <f t="shared" si="8"/>
        <v>0</v>
      </c>
      <c r="V75">
        <v>2</v>
      </c>
      <c r="W75" t="s">
        <v>105</v>
      </c>
    </row>
    <row r="76" spans="1:23" x14ac:dyDescent="0.25">
      <c r="A76" t="str">
        <f>A19</f>
        <v>Tax Rate %</v>
      </c>
      <c r="B76" s="44" t="str">
        <f t="shared" ref="B76:U76" si="9">B19</f>
        <v/>
      </c>
      <c r="C76" s="44">
        <f t="shared" si="9"/>
        <v>9.5000000000000001E-2</v>
      </c>
      <c r="D76" s="44">
        <f t="shared" si="9"/>
        <v>5.5702830188679241E-2</v>
      </c>
      <c r="E76" s="44" t="str">
        <f t="shared" si="9"/>
        <v/>
      </c>
      <c r="F76" s="44" t="str">
        <f t="shared" si="9"/>
        <v/>
      </c>
      <c r="G76" s="44" t="str">
        <f t="shared" si="9"/>
        <v/>
      </c>
      <c r="H76" s="44" t="str">
        <f t="shared" si="9"/>
        <v/>
      </c>
      <c r="I76" s="44" t="str">
        <f t="shared" si="9"/>
        <v/>
      </c>
      <c r="J76" s="44" t="str">
        <f t="shared" si="9"/>
        <v/>
      </c>
      <c r="K76" s="44" t="str">
        <f t="shared" si="9"/>
        <v/>
      </c>
      <c r="L76" s="44" t="str">
        <f t="shared" si="9"/>
        <v/>
      </c>
      <c r="M76" s="44" t="str">
        <f t="shared" si="9"/>
        <v/>
      </c>
      <c r="N76" s="44" t="str">
        <f t="shared" si="9"/>
        <v/>
      </c>
      <c r="O76" s="44" t="str">
        <f t="shared" si="9"/>
        <v/>
      </c>
      <c r="P76" s="44" t="str">
        <f t="shared" si="9"/>
        <v/>
      </c>
      <c r="Q76" s="44" t="str">
        <f t="shared" si="9"/>
        <v/>
      </c>
      <c r="R76" s="44" t="str">
        <f t="shared" si="9"/>
        <v/>
      </c>
      <c r="S76" s="44" t="str">
        <f t="shared" si="9"/>
        <v/>
      </c>
      <c r="T76" s="44" t="str">
        <f t="shared" si="9"/>
        <v/>
      </c>
      <c r="U76" t="str">
        <f t="shared" si="9"/>
        <v/>
      </c>
      <c r="V76">
        <v>3</v>
      </c>
      <c r="W76" t="s">
        <v>106</v>
      </c>
    </row>
  </sheetData>
  <sheetProtection sheet="1" objects="1" scenarios="1"/>
  <hyperlinks>
    <hyperlink ref="A27" location="'Table of Contents'!A1" display="Go to Table of Contents" xr:uid="{C469A14C-8AED-4F7E-96E0-8B61791369E1}"/>
  </hyperlinks>
  <pageMargins left="0.7" right="0.7" top="0.75" bottom="0.75" header="0.3" footer="0.3"/>
  <pageSetup scale="58" orientation="landscape"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Spinner 1">
              <controlPr defaultSize="0" autoPict="0">
                <anchor moveWithCells="1" sizeWithCells="1">
                  <from>
                    <xdr:col>1</xdr:col>
                    <xdr:colOff>180975</xdr:colOff>
                    <xdr:row>20</xdr:row>
                    <xdr:rowOff>38100</xdr:rowOff>
                  </from>
                  <to>
                    <xdr:col>1</xdr:col>
                    <xdr:colOff>495300</xdr:colOff>
                    <xdr:row>20</xdr:row>
                    <xdr:rowOff>314325</xdr:rowOff>
                  </to>
                </anchor>
              </controlPr>
            </control>
          </mc:Choice>
        </mc:AlternateContent>
        <mc:AlternateContent xmlns:mc="http://schemas.openxmlformats.org/markup-compatibility/2006">
          <mc:Choice Requires="x14">
            <control shapeId="29698" r:id="rId5" name="Spinner 2">
              <controlPr defaultSize="0" autoPict="0">
                <anchor moveWithCells="1" sizeWithCells="1">
                  <from>
                    <xdr:col>1</xdr:col>
                    <xdr:colOff>161925</xdr:colOff>
                    <xdr:row>25</xdr:row>
                    <xdr:rowOff>19050</xdr:rowOff>
                  </from>
                  <to>
                    <xdr:col>1</xdr:col>
                    <xdr:colOff>552450</xdr:colOff>
                    <xdr:row>25</xdr:row>
                    <xdr:rowOff>295275</xdr:rowOff>
                  </to>
                </anchor>
              </controlPr>
            </control>
          </mc:Choice>
        </mc:AlternateContent>
        <mc:AlternateContent xmlns:mc="http://schemas.openxmlformats.org/markup-compatibility/2006">
          <mc:Choice Requires="x14">
            <control shapeId="29699" r:id="rId6" name="Spinner 3">
              <controlPr defaultSize="0" autoPict="0">
                <anchor moveWithCells="1" sizeWithCells="1">
                  <from>
                    <xdr:col>2</xdr:col>
                    <xdr:colOff>180975</xdr:colOff>
                    <xdr:row>20</xdr:row>
                    <xdr:rowOff>28575</xdr:rowOff>
                  </from>
                  <to>
                    <xdr:col>2</xdr:col>
                    <xdr:colOff>495300</xdr:colOff>
                    <xdr:row>20</xdr:row>
                    <xdr:rowOff>304800</xdr:rowOff>
                  </to>
                </anchor>
              </controlPr>
            </control>
          </mc:Choice>
        </mc:AlternateContent>
        <mc:AlternateContent xmlns:mc="http://schemas.openxmlformats.org/markup-compatibility/2006">
          <mc:Choice Requires="x14">
            <control shapeId="29700" r:id="rId7" name="Spinner 4">
              <controlPr defaultSize="0" autoPict="0">
                <anchor moveWithCells="1" sizeWithCells="1">
                  <from>
                    <xdr:col>3</xdr:col>
                    <xdr:colOff>180975</xdr:colOff>
                    <xdr:row>20</xdr:row>
                    <xdr:rowOff>28575</xdr:rowOff>
                  </from>
                  <to>
                    <xdr:col>3</xdr:col>
                    <xdr:colOff>495300</xdr:colOff>
                    <xdr:row>20</xdr:row>
                    <xdr:rowOff>304800</xdr:rowOff>
                  </to>
                </anchor>
              </controlPr>
            </control>
          </mc:Choice>
        </mc:AlternateContent>
        <mc:AlternateContent xmlns:mc="http://schemas.openxmlformats.org/markup-compatibility/2006">
          <mc:Choice Requires="x14">
            <control shapeId="29701" r:id="rId8" name="Spinner 5">
              <controlPr defaultSize="0" autoPict="0">
                <anchor moveWithCells="1" sizeWithCells="1">
                  <from>
                    <xdr:col>4</xdr:col>
                    <xdr:colOff>161925</xdr:colOff>
                    <xdr:row>20</xdr:row>
                    <xdr:rowOff>28575</xdr:rowOff>
                  </from>
                  <to>
                    <xdr:col>4</xdr:col>
                    <xdr:colOff>476250</xdr:colOff>
                    <xdr:row>20</xdr:row>
                    <xdr:rowOff>304800</xdr:rowOff>
                  </to>
                </anchor>
              </controlPr>
            </control>
          </mc:Choice>
        </mc:AlternateContent>
        <mc:AlternateContent xmlns:mc="http://schemas.openxmlformats.org/markup-compatibility/2006">
          <mc:Choice Requires="x14">
            <control shapeId="29702" r:id="rId9" name="Spinner 6">
              <controlPr defaultSize="0" autoPict="0">
                <anchor moveWithCells="1" sizeWithCells="1">
                  <from>
                    <xdr:col>5</xdr:col>
                    <xdr:colOff>161925</xdr:colOff>
                    <xdr:row>20</xdr:row>
                    <xdr:rowOff>19050</xdr:rowOff>
                  </from>
                  <to>
                    <xdr:col>5</xdr:col>
                    <xdr:colOff>476250</xdr:colOff>
                    <xdr:row>20</xdr:row>
                    <xdr:rowOff>295275</xdr:rowOff>
                  </to>
                </anchor>
              </controlPr>
            </control>
          </mc:Choice>
        </mc:AlternateContent>
        <mc:AlternateContent xmlns:mc="http://schemas.openxmlformats.org/markup-compatibility/2006">
          <mc:Choice Requires="x14">
            <control shapeId="29703" r:id="rId10" name="Spinner 7">
              <controlPr defaultSize="0" autoPict="0">
                <anchor moveWithCells="1" sizeWithCells="1">
                  <from>
                    <xdr:col>6</xdr:col>
                    <xdr:colOff>171450</xdr:colOff>
                    <xdr:row>20</xdr:row>
                    <xdr:rowOff>19050</xdr:rowOff>
                  </from>
                  <to>
                    <xdr:col>6</xdr:col>
                    <xdr:colOff>485775</xdr:colOff>
                    <xdr:row>20</xdr:row>
                    <xdr:rowOff>295275</xdr:rowOff>
                  </to>
                </anchor>
              </controlPr>
            </control>
          </mc:Choice>
        </mc:AlternateContent>
        <mc:AlternateContent xmlns:mc="http://schemas.openxmlformats.org/markup-compatibility/2006">
          <mc:Choice Requires="x14">
            <control shapeId="29704" r:id="rId11" name="Spinner 8">
              <controlPr defaultSize="0" autoPict="0">
                <anchor moveWithCells="1" sizeWithCells="1">
                  <from>
                    <xdr:col>7</xdr:col>
                    <xdr:colOff>209550</xdr:colOff>
                    <xdr:row>20</xdr:row>
                    <xdr:rowOff>19050</xdr:rowOff>
                  </from>
                  <to>
                    <xdr:col>7</xdr:col>
                    <xdr:colOff>523875</xdr:colOff>
                    <xdr:row>20</xdr:row>
                    <xdr:rowOff>295275</xdr:rowOff>
                  </to>
                </anchor>
              </controlPr>
            </control>
          </mc:Choice>
        </mc:AlternateContent>
        <mc:AlternateContent xmlns:mc="http://schemas.openxmlformats.org/markup-compatibility/2006">
          <mc:Choice Requires="x14">
            <control shapeId="29705" r:id="rId12" name="Spinner 9">
              <controlPr defaultSize="0" autoPict="0">
                <anchor moveWithCells="1" sizeWithCells="1">
                  <from>
                    <xdr:col>8</xdr:col>
                    <xdr:colOff>142875</xdr:colOff>
                    <xdr:row>20</xdr:row>
                    <xdr:rowOff>19050</xdr:rowOff>
                  </from>
                  <to>
                    <xdr:col>8</xdr:col>
                    <xdr:colOff>457200</xdr:colOff>
                    <xdr:row>20</xdr:row>
                    <xdr:rowOff>295275</xdr:rowOff>
                  </to>
                </anchor>
              </controlPr>
            </control>
          </mc:Choice>
        </mc:AlternateContent>
        <mc:AlternateContent xmlns:mc="http://schemas.openxmlformats.org/markup-compatibility/2006">
          <mc:Choice Requires="x14">
            <control shapeId="29706" r:id="rId13" name="Spinner 10">
              <controlPr defaultSize="0" autoPict="0">
                <anchor moveWithCells="1" sizeWithCells="1">
                  <from>
                    <xdr:col>9</xdr:col>
                    <xdr:colOff>142875</xdr:colOff>
                    <xdr:row>20</xdr:row>
                    <xdr:rowOff>19050</xdr:rowOff>
                  </from>
                  <to>
                    <xdr:col>9</xdr:col>
                    <xdr:colOff>457200</xdr:colOff>
                    <xdr:row>20</xdr:row>
                    <xdr:rowOff>295275</xdr:rowOff>
                  </to>
                </anchor>
              </controlPr>
            </control>
          </mc:Choice>
        </mc:AlternateContent>
        <mc:AlternateContent xmlns:mc="http://schemas.openxmlformats.org/markup-compatibility/2006">
          <mc:Choice Requires="x14">
            <control shapeId="29707" r:id="rId14" name="Spinner 11">
              <controlPr defaultSize="0" autoPict="0">
                <anchor moveWithCells="1" sizeWithCells="1">
                  <from>
                    <xdr:col>10</xdr:col>
                    <xdr:colOff>142875</xdr:colOff>
                    <xdr:row>20</xdr:row>
                    <xdr:rowOff>19050</xdr:rowOff>
                  </from>
                  <to>
                    <xdr:col>10</xdr:col>
                    <xdr:colOff>457200</xdr:colOff>
                    <xdr:row>20</xdr:row>
                    <xdr:rowOff>295275</xdr:rowOff>
                  </to>
                </anchor>
              </controlPr>
            </control>
          </mc:Choice>
        </mc:AlternateContent>
        <mc:AlternateContent xmlns:mc="http://schemas.openxmlformats.org/markup-compatibility/2006">
          <mc:Choice Requires="x14">
            <control shapeId="29708" r:id="rId15" name="Spinner 12">
              <controlPr defaultSize="0" autoPict="0">
                <anchor moveWithCells="1" sizeWithCells="1">
                  <from>
                    <xdr:col>11</xdr:col>
                    <xdr:colOff>142875</xdr:colOff>
                    <xdr:row>20</xdr:row>
                    <xdr:rowOff>28575</xdr:rowOff>
                  </from>
                  <to>
                    <xdr:col>11</xdr:col>
                    <xdr:colOff>457200</xdr:colOff>
                    <xdr:row>20</xdr:row>
                    <xdr:rowOff>304800</xdr:rowOff>
                  </to>
                </anchor>
              </controlPr>
            </control>
          </mc:Choice>
        </mc:AlternateContent>
        <mc:AlternateContent xmlns:mc="http://schemas.openxmlformats.org/markup-compatibility/2006">
          <mc:Choice Requires="x14">
            <control shapeId="29709" r:id="rId16" name="Spinner 13">
              <controlPr defaultSize="0" autoPict="0">
                <anchor moveWithCells="1" sizeWithCells="1">
                  <from>
                    <xdr:col>12</xdr:col>
                    <xdr:colOff>152400</xdr:colOff>
                    <xdr:row>20</xdr:row>
                    <xdr:rowOff>19050</xdr:rowOff>
                  </from>
                  <to>
                    <xdr:col>12</xdr:col>
                    <xdr:colOff>466725</xdr:colOff>
                    <xdr:row>20</xdr:row>
                    <xdr:rowOff>295275</xdr:rowOff>
                  </to>
                </anchor>
              </controlPr>
            </control>
          </mc:Choice>
        </mc:AlternateContent>
        <mc:AlternateContent xmlns:mc="http://schemas.openxmlformats.org/markup-compatibility/2006">
          <mc:Choice Requires="x14">
            <control shapeId="29710" r:id="rId17" name="Spinner 14">
              <controlPr defaultSize="0" autoPict="0">
                <anchor moveWithCells="1" sizeWithCells="1">
                  <from>
                    <xdr:col>13</xdr:col>
                    <xdr:colOff>133350</xdr:colOff>
                    <xdr:row>20</xdr:row>
                    <xdr:rowOff>19050</xdr:rowOff>
                  </from>
                  <to>
                    <xdr:col>13</xdr:col>
                    <xdr:colOff>447675</xdr:colOff>
                    <xdr:row>20</xdr:row>
                    <xdr:rowOff>295275</xdr:rowOff>
                  </to>
                </anchor>
              </controlPr>
            </control>
          </mc:Choice>
        </mc:AlternateContent>
        <mc:AlternateContent xmlns:mc="http://schemas.openxmlformats.org/markup-compatibility/2006">
          <mc:Choice Requires="x14">
            <control shapeId="29711" r:id="rId18" name="Spinner 15">
              <controlPr defaultSize="0" autoPict="0">
                <anchor moveWithCells="1" sizeWithCells="1">
                  <from>
                    <xdr:col>14</xdr:col>
                    <xdr:colOff>152400</xdr:colOff>
                    <xdr:row>20</xdr:row>
                    <xdr:rowOff>19050</xdr:rowOff>
                  </from>
                  <to>
                    <xdr:col>14</xdr:col>
                    <xdr:colOff>466725</xdr:colOff>
                    <xdr:row>20</xdr:row>
                    <xdr:rowOff>295275</xdr:rowOff>
                  </to>
                </anchor>
              </controlPr>
            </control>
          </mc:Choice>
        </mc:AlternateContent>
        <mc:AlternateContent xmlns:mc="http://schemas.openxmlformats.org/markup-compatibility/2006">
          <mc:Choice Requires="x14">
            <control shapeId="29712" r:id="rId19" name="Spinner 16">
              <controlPr defaultSize="0" autoPict="0">
                <anchor moveWithCells="1" sizeWithCells="1">
                  <from>
                    <xdr:col>15</xdr:col>
                    <xdr:colOff>161925</xdr:colOff>
                    <xdr:row>20</xdr:row>
                    <xdr:rowOff>19050</xdr:rowOff>
                  </from>
                  <to>
                    <xdr:col>15</xdr:col>
                    <xdr:colOff>476250</xdr:colOff>
                    <xdr:row>20</xdr:row>
                    <xdr:rowOff>295275</xdr:rowOff>
                  </to>
                </anchor>
              </controlPr>
            </control>
          </mc:Choice>
        </mc:AlternateContent>
        <mc:AlternateContent xmlns:mc="http://schemas.openxmlformats.org/markup-compatibility/2006">
          <mc:Choice Requires="x14">
            <control shapeId="29713" r:id="rId20" name="Spinner 17">
              <controlPr defaultSize="0" autoPict="0">
                <anchor moveWithCells="1" sizeWithCells="1">
                  <from>
                    <xdr:col>16</xdr:col>
                    <xdr:colOff>161925</xdr:colOff>
                    <xdr:row>20</xdr:row>
                    <xdr:rowOff>19050</xdr:rowOff>
                  </from>
                  <to>
                    <xdr:col>16</xdr:col>
                    <xdr:colOff>476250</xdr:colOff>
                    <xdr:row>20</xdr:row>
                    <xdr:rowOff>295275</xdr:rowOff>
                  </to>
                </anchor>
              </controlPr>
            </control>
          </mc:Choice>
        </mc:AlternateContent>
        <mc:AlternateContent xmlns:mc="http://schemas.openxmlformats.org/markup-compatibility/2006">
          <mc:Choice Requires="x14">
            <control shapeId="29714" r:id="rId21" name="Spinner 18">
              <controlPr defaultSize="0" autoPict="0">
                <anchor moveWithCells="1" sizeWithCells="1">
                  <from>
                    <xdr:col>17</xdr:col>
                    <xdr:colOff>142875</xdr:colOff>
                    <xdr:row>20</xdr:row>
                    <xdr:rowOff>19050</xdr:rowOff>
                  </from>
                  <to>
                    <xdr:col>17</xdr:col>
                    <xdr:colOff>457200</xdr:colOff>
                    <xdr:row>20</xdr:row>
                    <xdr:rowOff>295275</xdr:rowOff>
                  </to>
                </anchor>
              </controlPr>
            </control>
          </mc:Choice>
        </mc:AlternateContent>
        <mc:AlternateContent xmlns:mc="http://schemas.openxmlformats.org/markup-compatibility/2006">
          <mc:Choice Requires="x14">
            <control shapeId="29715" r:id="rId22" name="Spinner 19">
              <controlPr defaultSize="0" autoPict="0">
                <anchor moveWithCells="1" sizeWithCells="1">
                  <from>
                    <xdr:col>18</xdr:col>
                    <xdr:colOff>161925</xdr:colOff>
                    <xdr:row>20</xdr:row>
                    <xdr:rowOff>19050</xdr:rowOff>
                  </from>
                  <to>
                    <xdr:col>18</xdr:col>
                    <xdr:colOff>476250</xdr:colOff>
                    <xdr:row>20</xdr:row>
                    <xdr:rowOff>295275</xdr:rowOff>
                  </to>
                </anchor>
              </controlPr>
            </control>
          </mc:Choice>
        </mc:AlternateContent>
        <mc:AlternateContent xmlns:mc="http://schemas.openxmlformats.org/markup-compatibility/2006">
          <mc:Choice Requires="x14">
            <control shapeId="29716" r:id="rId23" name="Spinner 20">
              <controlPr defaultSize="0" autoPict="0">
                <anchor moveWithCells="1" sizeWithCells="1">
                  <from>
                    <xdr:col>19</xdr:col>
                    <xdr:colOff>152400</xdr:colOff>
                    <xdr:row>20</xdr:row>
                    <xdr:rowOff>19050</xdr:rowOff>
                  </from>
                  <to>
                    <xdr:col>19</xdr:col>
                    <xdr:colOff>466725</xdr:colOff>
                    <xdr:row>20</xdr:row>
                    <xdr:rowOff>295275</xdr:rowOff>
                  </to>
                </anchor>
              </controlPr>
            </control>
          </mc:Choice>
        </mc:AlternateContent>
        <mc:AlternateContent xmlns:mc="http://schemas.openxmlformats.org/markup-compatibility/2006">
          <mc:Choice Requires="x14">
            <control shapeId="29717" r:id="rId24" name="Spinner 21">
              <controlPr defaultSize="0" autoPict="0">
                <anchor moveWithCells="1" sizeWithCells="1">
                  <from>
                    <xdr:col>20</xdr:col>
                    <xdr:colOff>123825</xdr:colOff>
                    <xdr:row>20</xdr:row>
                    <xdr:rowOff>19050</xdr:rowOff>
                  </from>
                  <to>
                    <xdr:col>20</xdr:col>
                    <xdr:colOff>438150</xdr:colOff>
                    <xdr:row>20</xdr:row>
                    <xdr:rowOff>295275</xdr:rowOff>
                  </to>
                </anchor>
              </controlPr>
            </control>
          </mc:Choice>
        </mc:AlternateContent>
        <mc:AlternateContent xmlns:mc="http://schemas.openxmlformats.org/markup-compatibility/2006">
          <mc:Choice Requires="x14">
            <control shapeId="29718" r:id="rId25" name="Spinner 22">
              <controlPr defaultSize="0" autoPict="0">
                <anchor moveWithCells="1" sizeWithCells="1">
                  <from>
                    <xdr:col>1</xdr:col>
                    <xdr:colOff>142875</xdr:colOff>
                    <xdr:row>16</xdr:row>
                    <xdr:rowOff>28575</xdr:rowOff>
                  </from>
                  <to>
                    <xdr:col>1</xdr:col>
                    <xdr:colOff>466725</xdr:colOff>
                    <xdr:row>16</xdr:row>
                    <xdr:rowOff>304800</xdr:rowOff>
                  </to>
                </anchor>
              </controlPr>
            </control>
          </mc:Choice>
        </mc:AlternateContent>
        <mc:AlternateContent xmlns:mc="http://schemas.openxmlformats.org/markup-compatibility/2006">
          <mc:Choice Requires="x14">
            <control shapeId="29719" r:id="rId26" name="Spinner 23">
              <controlPr defaultSize="0" autoPict="0">
                <anchor moveWithCells="1" sizeWithCells="1">
                  <from>
                    <xdr:col>2</xdr:col>
                    <xdr:colOff>133350</xdr:colOff>
                    <xdr:row>16</xdr:row>
                    <xdr:rowOff>28575</xdr:rowOff>
                  </from>
                  <to>
                    <xdr:col>2</xdr:col>
                    <xdr:colOff>457200</xdr:colOff>
                    <xdr:row>16</xdr:row>
                    <xdr:rowOff>304800</xdr:rowOff>
                  </to>
                </anchor>
              </controlPr>
            </control>
          </mc:Choice>
        </mc:AlternateContent>
        <mc:AlternateContent xmlns:mc="http://schemas.openxmlformats.org/markup-compatibility/2006">
          <mc:Choice Requires="x14">
            <control shapeId="29720" r:id="rId27" name="Spinner 24">
              <controlPr defaultSize="0" autoPict="0">
                <anchor moveWithCells="1" sizeWithCells="1">
                  <from>
                    <xdr:col>3</xdr:col>
                    <xdr:colOff>142875</xdr:colOff>
                    <xdr:row>16</xdr:row>
                    <xdr:rowOff>28575</xdr:rowOff>
                  </from>
                  <to>
                    <xdr:col>3</xdr:col>
                    <xdr:colOff>466725</xdr:colOff>
                    <xdr:row>16</xdr:row>
                    <xdr:rowOff>304800</xdr:rowOff>
                  </to>
                </anchor>
              </controlPr>
            </control>
          </mc:Choice>
        </mc:AlternateContent>
        <mc:AlternateContent xmlns:mc="http://schemas.openxmlformats.org/markup-compatibility/2006">
          <mc:Choice Requires="x14">
            <control shapeId="29721" r:id="rId28" name="Spinner 25">
              <controlPr defaultSize="0" autoPict="0">
                <anchor moveWithCells="1" sizeWithCells="1">
                  <from>
                    <xdr:col>4</xdr:col>
                    <xdr:colOff>114300</xdr:colOff>
                    <xdr:row>16</xdr:row>
                    <xdr:rowOff>28575</xdr:rowOff>
                  </from>
                  <to>
                    <xdr:col>4</xdr:col>
                    <xdr:colOff>438150</xdr:colOff>
                    <xdr:row>16</xdr:row>
                    <xdr:rowOff>304800</xdr:rowOff>
                  </to>
                </anchor>
              </controlPr>
            </control>
          </mc:Choice>
        </mc:AlternateContent>
        <mc:AlternateContent xmlns:mc="http://schemas.openxmlformats.org/markup-compatibility/2006">
          <mc:Choice Requires="x14">
            <control shapeId="29722" r:id="rId29" name="Spinner 26">
              <controlPr defaultSize="0" autoPict="0">
                <anchor moveWithCells="1" sizeWithCells="1">
                  <from>
                    <xdr:col>5</xdr:col>
                    <xdr:colOff>123825</xdr:colOff>
                    <xdr:row>16</xdr:row>
                    <xdr:rowOff>28575</xdr:rowOff>
                  </from>
                  <to>
                    <xdr:col>5</xdr:col>
                    <xdr:colOff>447675</xdr:colOff>
                    <xdr:row>16</xdr:row>
                    <xdr:rowOff>304800</xdr:rowOff>
                  </to>
                </anchor>
              </controlPr>
            </control>
          </mc:Choice>
        </mc:AlternateContent>
        <mc:AlternateContent xmlns:mc="http://schemas.openxmlformats.org/markup-compatibility/2006">
          <mc:Choice Requires="x14">
            <control shapeId="29723" r:id="rId30" name="Spinner 27">
              <controlPr defaultSize="0" autoPict="0">
                <anchor moveWithCells="1" sizeWithCells="1">
                  <from>
                    <xdr:col>6</xdr:col>
                    <xdr:colOff>142875</xdr:colOff>
                    <xdr:row>16</xdr:row>
                    <xdr:rowOff>28575</xdr:rowOff>
                  </from>
                  <to>
                    <xdr:col>6</xdr:col>
                    <xdr:colOff>466725</xdr:colOff>
                    <xdr:row>16</xdr:row>
                    <xdr:rowOff>304800</xdr:rowOff>
                  </to>
                </anchor>
              </controlPr>
            </control>
          </mc:Choice>
        </mc:AlternateContent>
        <mc:AlternateContent xmlns:mc="http://schemas.openxmlformats.org/markup-compatibility/2006">
          <mc:Choice Requires="x14">
            <control shapeId="29724" r:id="rId31" name="Spinner 28">
              <controlPr defaultSize="0" autoPict="0">
                <anchor moveWithCells="1" sizeWithCells="1">
                  <from>
                    <xdr:col>7</xdr:col>
                    <xdr:colOff>133350</xdr:colOff>
                    <xdr:row>16</xdr:row>
                    <xdr:rowOff>28575</xdr:rowOff>
                  </from>
                  <to>
                    <xdr:col>7</xdr:col>
                    <xdr:colOff>457200</xdr:colOff>
                    <xdr:row>16</xdr:row>
                    <xdr:rowOff>304800</xdr:rowOff>
                  </to>
                </anchor>
              </controlPr>
            </control>
          </mc:Choice>
        </mc:AlternateContent>
        <mc:AlternateContent xmlns:mc="http://schemas.openxmlformats.org/markup-compatibility/2006">
          <mc:Choice Requires="x14">
            <control shapeId="29725" r:id="rId32" name="Spinner 29">
              <controlPr defaultSize="0" autoPict="0">
                <anchor moveWithCells="1" sizeWithCells="1">
                  <from>
                    <xdr:col>8</xdr:col>
                    <xdr:colOff>133350</xdr:colOff>
                    <xdr:row>16</xdr:row>
                    <xdr:rowOff>28575</xdr:rowOff>
                  </from>
                  <to>
                    <xdr:col>8</xdr:col>
                    <xdr:colOff>457200</xdr:colOff>
                    <xdr:row>16</xdr:row>
                    <xdr:rowOff>304800</xdr:rowOff>
                  </to>
                </anchor>
              </controlPr>
            </control>
          </mc:Choice>
        </mc:AlternateContent>
        <mc:AlternateContent xmlns:mc="http://schemas.openxmlformats.org/markup-compatibility/2006">
          <mc:Choice Requires="x14">
            <control shapeId="29726" r:id="rId33" name="Spinner 30">
              <controlPr defaultSize="0" autoPict="0">
                <anchor moveWithCells="1" sizeWithCells="1">
                  <from>
                    <xdr:col>9</xdr:col>
                    <xdr:colOff>133350</xdr:colOff>
                    <xdr:row>16</xdr:row>
                    <xdr:rowOff>28575</xdr:rowOff>
                  </from>
                  <to>
                    <xdr:col>9</xdr:col>
                    <xdr:colOff>457200</xdr:colOff>
                    <xdr:row>16</xdr:row>
                    <xdr:rowOff>304800</xdr:rowOff>
                  </to>
                </anchor>
              </controlPr>
            </control>
          </mc:Choice>
        </mc:AlternateContent>
        <mc:AlternateContent xmlns:mc="http://schemas.openxmlformats.org/markup-compatibility/2006">
          <mc:Choice Requires="x14">
            <control shapeId="29727" r:id="rId34" name="Spinner 31">
              <controlPr defaultSize="0" autoPict="0">
                <anchor moveWithCells="1" sizeWithCells="1">
                  <from>
                    <xdr:col>10</xdr:col>
                    <xdr:colOff>123825</xdr:colOff>
                    <xdr:row>16</xdr:row>
                    <xdr:rowOff>28575</xdr:rowOff>
                  </from>
                  <to>
                    <xdr:col>10</xdr:col>
                    <xdr:colOff>447675</xdr:colOff>
                    <xdr:row>16</xdr:row>
                    <xdr:rowOff>304800</xdr:rowOff>
                  </to>
                </anchor>
              </controlPr>
            </control>
          </mc:Choice>
        </mc:AlternateContent>
        <mc:AlternateContent xmlns:mc="http://schemas.openxmlformats.org/markup-compatibility/2006">
          <mc:Choice Requires="x14">
            <control shapeId="29728" r:id="rId35" name="Spinner 32">
              <controlPr defaultSize="0" autoPict="0">
                <anchor moveWithCells="1" sizeWithCells="1">
                  <from>
                    <xdr:col>11</xdr:col>
                    <xdr:colOff>133350</xdr:colOff>
                    <xdr:row>16</xdr:row>
                    <xdr:rowOff>28575</xdr:rowOff>
                  </from>
                  <to>
                    <xdr:col>11</xdr:col>
                    <xdr:colOff>457200</xdr:colOff>
                    <xdr:row>16</xdr:row>
                    <xdr:rowOff>304800</xdr:rowOff>
                  </to>
                </anchor>
              </controlPr>
            </control>
          </mc:Choice>
        </mc:AlternateContent>
        <mc:AlternateContent xmlns:mc="http://schemas.openxmlformats.org/markup-compatibility/2006">
          <mc:Choice Requires="x14">
            <control shapeId="29729" r:id="rId36" name="Spinner 33">
              <controlPr defaultSize="0" autoPict="0">
                <anchor moveWithCells="1" sizeWithCells="1">
                  <from>
                    <xdr:col>12</xdr:col>
                    <xdr:colOff>152400</xdr:colOff>
                    <xdr:row>16</xdr:row>
                    <xdr:rowOff>28575</xdr:rowOff>
                  </from>
                  <to>
                    <xdr:col>12</xdr:col>
                    <xdr:colOff>476250</xdr:colOff>
                    <xdr:row>16</xdr:row>
                    <xdr:rowOff>304800</xdr:rowOff>
                  </to>
                </anchor>
              </controlPr>
            </control>
          </mc:Choice>
        </mc:AlternateContent>
        <mc:AlternateContent xmlns:mc="http://schemas.openxmlformats.org/markup-compatibility/2006">
          <mc:Choice Requires="x14">
            <control shapeId="29730" r:id="rId37" name="Spinner 34">
              <controlPr defaultSize="0" autoPict="0">
                <anchor moveWithCells="1" sizeWithCells="1">
                  <from>
                    <xdr:col>13</xdr:col>
                    <xdr:colOff>133350</xdr:colOff>
                    <xdr:row>16</xdr:row>
                    <xdr:rowOff>28575</xdr:rowOff>
                  </from>
                  <to>
                    <xdr:col>13</xdr:col>
                    <xdr:colOff>457200</xdr:colOff>
                    <xdr:row>16</xdr:row>
                    <xdr:rowOff>304800</xdr:rowOff>
                  </to>
                </anchor>
              </controlPr>
            </control>
          </mc:Choice>
        </mc:AlternateContent>
        <mc:AlternateContent xmlns:mc="http://schemas.openxmlformats.org/markup-compatibility/2006">
          <mc:Choice Requires="x14">
            <control shapeId="29731" r:id="rId38" name="Spinner 35">
              <controlPr defaultSize="0" autoPict="0">
                <anchor moveWithCells="1" sizeWithCells="1">
                  <from>
                    <xdr:col>14</xdr:col>
                    <xdr:colOff>133350</xdr:colOff>
                    <xdr:row>16</xdr:row>
                    <xdr:rowOff>28575</xdr:rowOff>
                  </from>
                  <to>
                    <xdr:col>14</xdr:col>
                    <xdr:colOff>457200</xdr:colOff>
                    <xdr:row>16</xdr:row>
                    <xdr:rowOff>304800</xdr:rowOff>
                  </to>
                </anchor>
              </controlPr>
            </control>
          </mc:Choice>
        </mc:AlternateContent>
        <mc:AlternateContent xmlns:mc="http://schemas.openxmlformats.org/markup-compatibility/2006">
          <mc:Choice Requires="x14">
            <control shapeId="29732" r:id="rId39" name="Spinner 36">
              <controlPr defaultSize="0" autoPict="0">
                <anchor moveWithCells="1" sizeWithCells="1">
                  <from>
                    <xdr:col>15</xdr:col>
                    <xdr:colOff>142875</xdr:colOff>
                    <xdr:row>16</xdr:row>
                    <xdr:rowOff>28575</xdr:rowOff>
                  </from>
                  <to>
                    <xdr:col>15</xdr:col>
                    <xdr:colOff>466725</xdr:colOff>
                    <xdr:row>16</xdr:row>
                    <xdr:rowOff>304800</xdr:rowOff>
                  </to>
                </anchor>
              </controlPr>
            </control>
          </mc:Choice>
        </mc:AlternateContent>
        <mc:AlternateContent xmlns:mc="http://schemas.openxmlformats.org/markup-compatibility/2006">
          <mc:Choice Requires="x14">
            <control shapeId="29733" r:id="rId40" name="Spinner 37">
              <controlPr defaultSize="0" autoPict="0">
                <anchor moveWithCells="1" sizeWithCells="1">
                  <from>
                    <xdr:col>16</xdr:col>
                    <xdr:colOff>133350</xdr:colOff>
                    <xdr:row>16</xdr:row>
                    <xdr:rowOff>28575</xdr:rowOff>
                  </from>
                  <to>
                    <xdr:col>16</xdr:col>
                    <xdr:colOff>457200</xdr:colOff>
                    <xdr:row>16</xdr:row>
                    <xdr:rowOff>304800</xdr:rowOff>
                  </to>
                </anchor>
              </controlPr>
            </control>
          </mc:Choice>
        </mc:AlternateContent>
        <mc:AlternateContent xmlns:mc="http://schemas.openxmlformats.org/markup-compatibility/2006">
          <mc:Choice Requires="x14">
            <control shapeId="29734" r:id="rId41" name="Spinner 38">
              <controlPr defaultSize="0" autoPict="0">
                <anchor moveWithCells="1" sizeWithCells="1">
                  <from>
                    <xdr:col>17</xdr:col>
                    <xdr:colOff>114300</xdr:colOff>
                    <xdr:row>16</xdr:row>
                    <xdr:rowOff>28575</xdr:rowOff>
                  </from>
                  <to>
                    <xdr:col>17</xdr:col>
                    <xdr:colOff>438150</xdr:colOff>
                    <xdr:row>16</xdr:row>
                    <xdr:rowOff>304800</xdr:rowOff>
                  </to>
                </anchor>
              </controlPr>
            </control>
          </mc:Choice>
        </mc:AlternateContent>
        <mc:AlternateContent xmlns:mc="http://schemas.openxmlformats.org/markup-compatibility/2006">
          <mc:Choice Requires="x14">
            <control shapeId="29735" r:id="rId42" name="Spinner 39">
              <controlPr defaultSize="0" autoPict="0">
                <anchor moveWithCells="1" sizeWithCells="1">
                  <from>
                    <xdr:col>18</xdr:col>
                    <xdr:colOff>152400</xdr:colOff>
                    <xdr:row>16</xdr:row>
                    <xdr:rowOff>28575</xdr:rowOff>
                  </from>
                  <to>
                    <xdr:col>18</xdr:col>
                    <xdr:colOff>476250</xdr:colOff>
                    <xdr:row>16</xdr:row>
                    <xdr:rowOff>304800</xdr:rowOff>
                  </to>
                </anchor>
              </controlPr>
            </control>
          </mc:Choice>
        </mc:AlternateContent>
        <mc:AlternateContent xmlns:mc="http://schemas.openxmlformats.org/markup-compatibility/2006">
          <mc:Choice Requires="x14">
            <control shapeId="29736" r:id="rId43" name="Spinner 40">
              <controlPr defaultSize="0" autoPict="0">
                <anchor moveWithCells="1" sizeWithCells="1">
                  <from>
                    <xdr:col>19</xdr:col>
                    <xdr:colOff>123825</xdr:colOff>
                    <xdr:row>16</xdr:row>
                    <xdr:rowOff>28575</xdr:rowOff>
                  </from>
                  <to>
                    <xdr:col>19</xdr:col>
                    <xdr:colOff>447675</xdr:colOff>
                    <xdr:row>16</xdr:row>
                    <xdr:rowOff>304800</xdr:rowOff>
                  </to>
                </anchor>
              </controlPr>
            </control>
          </mc:Choice>
        </mc:AlternateContent>
        <mc:AlternateContent xmlns:mc="http://schemas.openxmlformats.org/markup-compatibility/2006">
          <mc:Choice Requires="x14">
            <control shapeId="29737" r:id="rId44" name="Spinner 41">
              <controlPr defaultSize="0" autoPict="0">
                <anchor moveWithCells="1" sizeWithCells="1">
                  <from>
                    <xdr:col>20</xdr:col>
                    <xdr:colOff>133350</xdr:colOff>
                    <xdr:row>16</xdr:row>
                    <xdr:rowOff>28575</xdr:rowOff>
                  </from>
                  <to>
                    <xdr:col>20</xdr:col>
                    <xdr:colOff>457200</xdr:colOff>
                    <xdr:row>16</xdr:row>
                    <xdr:rowOff>304800</xdr:rowOff>
                  </to>
                </anchor>
              </controlPr>
            </control>
          </mc:Choice>
        </mc:AlternateContent>
        <mc:AlternateContent xmlns:mc="http://schemas.openxmlformats.org/markup-compatibility/2006">
          <mc:Choice Requires="x14">
            <control shapeId="29738" r:id="rId45" name="Spinner 42">
              <controlPr defaultSize="0" autoPict="0">
                <anchor moveWithCells="1" sizeWithCells="1">
                  <from>
                    <xdr:col>9</xdr:col>
                    <xdr:colOff>161925</xdr:colOff>
                    <xdr:row>25</xdr:row>
                    <xdr:rowOff>19050</xdr:rowOff>
                  </from>
                  <to>
                    <xdr:col>9</xdr:col>
                    <xdr:colOff>552450</xdr:colOff>
                    <xdr:row>25</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16</vt:i4>
      </vt:variant>
      <vt:variant>
        <vt:lpstr>Charts</vt:lpstr>
      </vt:variant>
      <vt:variant>
        <vt:i4>4</vt:i4>
      </vt:variant>
      <vt:variant>
        <vt:lpstr>Named Ranges</vt:lpstr>
      </vt:variant>
      <vt:variant>
        <vt:i4>9</vt:i4>
      </vt:variant>
    </vt:vector>
  </HeadingPairs>
  <TitlesOfParts>
    <vt:vector size="29" baseType="lpstr">
      <vt:lpstr>Table of Contents</vt:lpstr>
      <vt:lpstr>Instructions</vt:lpstr>
      <vt:lpstr>Tax Calculator Main Sheet</vt:lpstr>
      <vt:lpstr>Income Tx Dist by AGI</vt:lpstr>
      <vt:lpstr>Income Tx Dist by Percentile</vt:lpstr>
      <vt:lpstr>Income Tx Dist by Age</vt:lpstr>
      <vt:lpstr>Payroll by Employer Size</vt:lpstr>
      <vt:lpstr>M23(2005)</vt:lpstr>
      <vt:lpstr>M23(2009)</vt:lpstr>
      <vt:lpstr>OHCTF (2009)</vt:lpstr>
      <vt:lpstr>Friedman(2019)</vt:lpstr>
      <vt:lpstr>RAND(2020)</vt:lpstr>
      <vt:lpstr>Rqd Rev Est</vt:lpstr>
      <vt:lpstr>Payroll Est</vt:lpstr>
      <vt:lpstr>AGI Est</vt:lpstr>
      <vt:lpstr>Sheet7</vt:lpstr>
      <vt:lpstr>Rqd Revenue Estimates</vt:lpstr>
      <vt:lpstr>Payroll Estimates</vt:lpstr>
      <vt:lpstr>AGI Estimates</vt:lpstr>
      <vt:lpstr>AGI-2</vt:lpstr>
      <vt:lpstr>'Friedman(2019)'!Print_Area</vt:lpstr>
      <vt:lpstr>'Income Tx Dist by Age'!Print_Area</vt:lpstr>
      <vt:lpstr>'Income Tx Dist by AGI'!Print_Area</vt:lpstr>
      <vt:lpstr>'Income Tx Dist by Percentile'!Print_Area</vt:lpstr>
      <vt:lpstr>'M23(2005)'!Print_Area</vt:lpstr>
      <vt:lpstr>'M23(2009)'!Print_Area</vt:lpstr>
      <vt:lpstr>'OHCTF (2009)'!Print_Area</vt:lpstr>
      <vt:lpstr>'Payroll by Employer Size'!Print_Area</vt:lpstr>
      <vt:lpstr>'RAND(2020)'!Print_Area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Warren</dc:creator>
  <cp:lastModifiedBy>Warren </cp:lastModifiedBy>
  <cp:lastPrinted>2018-07-05T19:26:22Z</cp:lastPrinted>
  <dcterms:created xsi:type="dcterms:W3CDTF">2018-06-09T01:10:50Z</dcterms:created>
  <dcterms:modified xsi:type="dcterms:W3CDTF">2019-10-02T04:40:43Z</dcterms:modified>
</cp:coreProperties>
</file>